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6\Desktop\"/>
    </mc:Choice>
  </mc:AlternateContent>
  <xr:revisionPtr revIDLastSave="0" documentId="13_ncr:1_{F29F1176-4157-469B-9846-D373A21B828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取りまとめシート" sheetId="3" r:id="rId1"/>
    <sheet name="男子申込" sheetId="5" r:id="rId2"/>
    <sheet name="女子申込" sheetId="10" r:id="rId3"/>
    <sheet name="団体形申込" sheetId="9" r:id="rId4"/>
    <sheet name="団体組手申込" sheetId="11" r:id="rId5"/>
  </sheets>
  <definedNames>
    <definedName name="_xlnm.Print_Area" localSheetId="2">女子申込!$A$1:$O$25</definedName>
    <definedName name="_xlnm.Print_Area" localSheetId="3">団体形申込!$A$1:$L$27</definedName>
    <definedName name="_xlnm.Print_Area" localSheetId="4">団体組手申込!$A$1:$M$12</definedName>
    <definedName name="_xlnm.Print_Area" localSheetId="1">男子申込!$A$1:$O$25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1" l="1"/>
  <c r="A18" i="11"/>
  <c r="A12" i="11"/>
  <c r="A6" i="11"/>
  <c r="A18" i="9"/>
  <c r="A12" i="9"/>
  <c r="A6" i="9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C25" i="10"/>
  <c r="J24" i="10"/>
  <c r="I24" i="10"/>
  <c r="C24" i="10"/>
  <c r="J23" i="10"/>
  <c r="I23" i="10"/>
  <c r="C23" i="10"/>
  <c r="J22" i="10"/>
  <c r="I22" i="10"/>
  <c r="C22" i="10"/>
  <c r="J21" i="10"/>
  <c r="I21" i="10"/>
  <c r="C21" i="10"/>
  <c r="J20" i="10"/>
  <c r="I20" i="10"/>
  <c r="C20" i="10"/>
  <c r="J19" i="10"/>
  <c r="I19" i="10"/>
  <c r="C19" i="10"/>
  <c r="J18" i="10"/>
  <c r="I18" i="10"/>
  <c r="C18" i="10"/>
  <c r="J17" i="10"/>
  <c r="I17" i="10"/>
  <c r="C17" i="10"/>
  <c r="J16" i="10"/>
  <c r="I16" i="10"/>
  <c r="C16" i="10"/>
  <c r="J15" i="10"/>
  <c r="I15" i="10"/>
  <c r="C15" i="10"/>
  <c r="J14" i="10"/>
  <c r="I14" i="10"/>
  <c r="C14" i="10"/>
  <c r="J13" i="10"/>
  <c r="I13" i="10"/>
  <c r="C13" i="10"/>
  <c r="J12" i="10"/>
  <c r="I12" i="10"/>
  <c r="C12" i="10"/>
  <c r="J11" i="10"/>
  <c r="I11" i="10"/>
  <c r="C11" i="10"/>
  <c r="J10" i="10"/>
  <c r="I10" i="10"/>
  <c r="C10" i="10"/>
  <c r="J9" i="10"/>
  <c r="I9" i="10"/>
  <c r="C9" i="10"/>
  <c r="J8" i="10"/>
  <c r="I8" i="10"/>
  <c r="C8" i="10"/>
  <c r="J7" i="10"/>
  <c r="I7" i="10"/>
  <c r="C7" i="10"/>
  <c r="N6" i="10"/>
  <c r="C10" i="3" s="1"/>
  <c r="J6" i="10"/>
  <c r="O7" i="10" s="1"/>
  <c r="D11" i="3" s="1"/>
  <c r="I6" i="10"/>
  <c r="N9" i="10" s="1"/>
  <c r="F10" i="3" s="1"/>
  <c r="C6" i="10"/>
  <c r="J25" i="5"/>
  <c r="I25" i="5"/>
  <c r="C25" i="5"/>
  <c r="J24" i="5"/>
  <c r="I24" i="5"/>
  <c r="C24" i="5"/>
  <c r="J23" i="5"/>
  <c r="I23" i="5"/>
  <c r="C23" i="5"/>
  <c r="J22" i="5"/>
  <c r="I22" i="5"/>
  <c r="C22" i="5"/>
  <c r="J21" i="5"/>
  <c r="I21" i="5"/>
  <c r="C21" i="5"/>
  <c r="J20" i="5"/>
  <c r="I20" i="5"/>
  <c r="C20" i="5"/>
  <c r="J19" i="5"/>
  <c r="I19" i="5"/>
  <c r="C19" i="5"/>
  <c r="J18" i="5"/>
  <c r="I18" i="5"/>
  <c r="C18" i="5"/>
  <c r="J17" i="5"/>
  <c r="I17" i="5"/>
  <c r="C17" i="5"/>
  <c r="J16" i="5"/>
  <c r="I16" i="5"/>
  <c r="C16" i="5"/>
  <c r="J15" i="5"/>
  <c r="I15" i="5"/>
  <c r="C15" i="5"/>
  <c r="J14" i="5"/>
  <c r="I14" i="5"/>
  <c r="C14" i="5"/>
  <c r="J13" i="5"/>
  <c r="I13" i="5"/>
  <c r="C13" i="5"/>
  <c r="J12" i="5"/>
  <c r="I12" i="5"/>
  <c r="C12" i="5"/>
  <c r="J11" i="5"/>
  <c r="I11" i="5"/>
  <c r="C11" i="5"/>
  <c r="J10" i="5"/>
  <c r="I10" i="5"/>
  <c r="C10" i="5"/>
  <c r="J9" i="5"/>
  <c r="I9" i="5"/>
  <c r="C9" i="5"/>
  <c r="N8" i="5"/>
  <c r="E8" i="3" s="1"/>
  <c r="J8" i="5"/>
  <c r="I8" i="5"/>
  <c r="C8" i="5"/>
  <c r="O7" i="5"/>
  <c r="D9" i="3" s="1"/>
  <c r="J7" i="5"/>
  <c r="I7" i="5"/>
  <c r="C7" i="5"/>
  <c r="J6" i="5"/>
  <c r="O10" i="5" s="1"/>
  <c r="G9" i="3" s="1"/>
  <c r="I6" i="5"/>
  <c r="N7" i="5" s="1"/>
  <c r="D8" i="3" s="1"/>
  <c r="C6" i="5"/>
  <c r="A24" i="3"/>
  <c r="A23" i="3"/>
  <c r="A22" i="3"/>
  <c r="A21" i="3"/>
  <c r="A20" i="3"/>
  <c r="A19" i="3"/>
  <c r="A18" i="3"/>
  <c r="A17" i="3"/>
  <c r="A16" i="3"/>
  <c r="A15" i="3"/>
  <c r="A11" i="3"/>
  <c r="A10" i="3"/>
  <c r="A9" i="3"/>
  <c r="A8" i="3"/>
  <c r="O9" i="10" l="1"/>
  <c r="F11" i="3" s="1"/>
  <c r="O6" i="10"/>
  <c r="C11" i="3" s="1"/>
  <c r="N8" i="10"/>
  <c r="E10" i="3" s="1"/>
  <c r="N9" i="5"/>
  <c r="F8" i="3" s="1"/>
  <c r="N6" i="5"/>
  <c r="C8" i="3" s="1"/>
  <c r="O9" i="5"/>
  <c r="F9" i="3" s="1"/>
  <c r="O6" i="5"/>
  <c r="C9" i="3" s="1"/>
  <c r="O8" i="10"/>
  <c r="E11" i="3" s="1"/>
  <c r="N10" i="10"/>
  <c r="G10" i="3" s="1"/>
  <c r="O8" i="5"/>
  <c r="E9" i="3" s="1"/>
  <c r="N7" i="10"/>
  <c r="D10" i="3" s="1"/>
  <c r="H10" i="3" s="1"/>
  <c r="O10" i="10"/>
  <c r="G11" i="3" s="1"/>
  <c r="N10" i="5"/>
  <c r="G8" i="3" s="1"/>
  <c r="H9" i="3" l="1"/>
  <c r="H11" i="3"/>
  <c r="H8" i="3"/>
</calcChain>
</file>

<file path=xl/sharedStrings.xml><?xml version="1.0" encoding="utf-8"?>
<sst xmlns="http://schemas.openxmlformats.org/spreadsheetml/2006/main" count="250" uniqueCount="89">
  <si>
    <r>
      <t>スポーツ少年団九州ブロック大会　申込取りまとめ表</t>
    </r>
    <r>
      <rPr>
        <b/>
        <u/>
        <sz val="36"/>
        <color rgb="FFFF0000"/>
        <rFont val="游ゴシック"/>
        <charset val="128"/>
      </rPr>
      <t>（メールのみの申込となります）</t>
    </r>
  </si>
  <si>
    <t>申込ファイル送信先</t>
  </si>
  <si>
    <t>ikeda@miyaspokyo.or.jp</t>
  </si>
  <si>
    <t>ファイル名は「スポーツ少年団九州ブロック大会申込書【県名・団体名】」で保存し送信してください
（例：スポーツ少年団九州ブロック大会申込書【宮崎県・〇〇〇】）</t>
  </si>
  <si>
    <r>
      <t>申込締切：</t>
    </r>
    <r>
      <rPr>
        <b/>
        <sz val="14"/>
        <color rgb="FFFF0000"/>
        <rFont val="游ゴシック"/>
        <charset val="128"/>
      </rPr>
      <t>７</t>
    </r>
    <r>
      <rPr>
        <b/>
        <sz val="16"/>
        <color rgb="FFFF0000"/>
        <rFont val="游ゴシック"/>
        <charset val="128"/>
      </rPr>
      <t>月１日（水）</t>
    </r>
    <r>
      <rPr>
        <b/>
        <sz val="14"/>
        <color theme="1"/>
        <rFont val="游ゴシック"/>
        <charset val="128"/>
      </rPr>
      <t>※期限厳守</t>
    </r>
  </si>
  <si>
    <t>入力必須
項　　目</t>
  </si>
  <si>
    <t>団体名</t>
  </si>
  <si>
    <t>代表者名</t>
  </si>
  <si>
    <t>連絡先携帯番号</t>
  </si>
  <si>
    <t>所在地</t>
  </si>
  <si>
    <t>申込担当者氏名</t>
  </si>
  <si>
    <t>※黄色いセル</t>
  </si>
  <si>
    <t>に入力し各申込シートに入力してください（自動計算されます）</t>
  </si>
  <si>
    <t>種目</t>
  </si>
  <si>
    <t>小学５年</t>
  </si>
  <si>
    <t>小学６年</t>
  </si>
  <si>
    <t>中学１年</t>
  </si>
  <si>
    <t>中学２年</t>
  </si>
  <si>
    <t>中学３年</t>
  </si>
  <si>
    <t>個人種目計</t>
  </si>
  <si>
    <t>全面：10,000円</t>
  </si>
  <si>
    <t>男子形</t>
  </si>
  <si>
    <t>1/2：5,000円</t>
  </si>
  <si>
    <t>男子組手</t>
  </si>
  <si>
    <t>1/3：3,000円</t>
  </si>
  <si>
    <t>女子形</t>
  </si>
  <si>
    <t>女子組手</t>
  </si>
  <si>
    <t>審判員</t>
  </si>
  <si>
    <t>県</t>
  </si>
  <si>
    <t>氏名</t>
  </si>
  <si>
    <t>組手資格</t>
  </si>
  <si>
    <t>形資格</t>
  </si>
  <si>
    <t>流派</t>
  </si>
  <si>
    <t>地区</t>
  </si>
  <si>
    <t>全国</t>
  </si>
  <si>
    <t>剛柔系</t>
  </si>
  <si>
    <t>松濤館系</t>
  </si>
  <si>
    <t>糸東系</t>
  </si>
  <si>
    <t>和道系</t>
  </si>
  <si>
    <t>その他</t>
  </si>
  <si>
    <t>宮崎県</t>
  </si>
  <si>
    <t>鹿児島県</t>
  </si>
  <si>
    <t>大分県</t>
  </si>
  <si>
    <t>熊本県</t>
  </si>
  <si>
    <t>佐賀県</t>
  </si>
  <si>
    <t>長崎県</t>
  </si>
  <si>
    <t>福岡県</t>
  </si>
  <si>
    <t>スポーツ少年団九州ブロック大会　【男子・個人種目申込】</t>
  </si>
  <si>
    <t>※学年・氏名・種目は必ず入力してください。氏名は姓と名の間にスペースを入れてください。
（氏名を入力すると自動で所属団体名が表示されます。）</t>
  </si>
  <si>
    <t>番号</t>
  </si>
  <si>
    <t>学年</t>
  </si>
  <si>
    <t>所属団体名
（自動入力）</t>
  </si>
  <si>
    <t>氏　　名</t>
  </si>
  <si>
    <t>ふりがな</t>
  </si>
  <si>
    <t>参加種目</t>
  </si>
  <si>
    <t>参加人数表（男子）</t>
  </si>
  <si>
    <t>形</t>
  </si>
  <si>
    <t>組手</t>
  </si>
  <si>
    <t>参加</t>
  </si>
  <si>
    <t>小５</t>
  </si>
  <si>
    <t>小６</t>
  </si>
  <si>
    <t>〇</t>
  </si>
  <si>
    <t>中一</t>
  </si>
  <si>
    <t>－</t>
  </si>
  <si>
    <t>中二</t>
  </si>
  <si>
    <t>中三</t>
  </si>
  <si>
    <t>優勝</t>
  </si>
  <si>
    <t>スポーツ少年団九州ブロック大会　【女子・個人種目申込】</t>
  </si>
  <si>
    <t>参加人数表（女子）</t>
  </si>
  <si>
    <t>スポーツ少年団九州ブロック大会【団体形競技申込】</t>
  </si>
  <si>
    <t>参加チーム数</t>
  </si>
  <si>
    <t>チーム</t>
  </si>
  <si>
    <t>【小学生の部】　団体組手</t>
  </si>
  <si>
    <t>団体名(自動)</t>
  </si>
  <si>
    <t>先鋒</t>
  </si>
  <si>
    <t>次鋒</t>
  </si>
  <si>
    <t>大将</t>
  </si>
  <si>
    <t>補欠</t>
  </si>
  <si>
    <t>【中学生/男子の部】　団体組手</t>
  </si>
  <si>
    <t>【中学生/女子の部】　団体組手</t>
  </si>
  <si>
    <t>スポーツ少年団九州ブロック大会【団体組手競技申込】</t>
  </si>
  <si>
    <t>【小学生/男子の部】　団体組手</t>
  </si>
  <si>
    <t>小学1年</t>
  </si>
  <si>
    <t>中学1年</t>
  </si>
  <si>
    <t>A</t>
  </si>
  <si>
    <t>小学4年</t>
  </si>
  <si>
    <t>【小学生/女子の部】　団体組手</t>
  </si>
  <si>
    <t>小学5年</t>
  </si>
  <si>
    <t>小学6年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</si>
</sst>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0_ "/>
  </numFmts>
  <fonts count="34">
    <font>
      <sz val="11"/>
      <color theme="1"/>
      <name val="ＭＳ Ｐゴシック"/>
      <charset val="128"/>
      <scheme val="minor"/>
    </font>
    <font>
      <sz val="11"/>
      <color theme="1"/>
      <name val="Yu Gothic Medium"/>
      <charset val="128"/>
    </font>
    <font>
      <sz val="26"/>
      <color theme="1"/>
      <name val="Yu Gothic Medium"/>
      <charset val="128"/>
    </font>
    <font>
      <sz val="20"/>
      <color theme="1"/>
      <name val="Yu Gothic Medium"/>
      <charset val="128"/>
    </font>
    <font>
      <sz val="12"/>
      <color theme="1"/>
      <name val="Yu Gothic Medium"/>
      <charset val="128"/>
    </font>
    <font>
      <b/>
      <sz val="18"/>
      <color theme="1"/>
      <name val="Yu Gothic Medium"/>
      <charset val="128"/>
    </font>
    <font>
      <b/>
      <sz val="15"/>
      <color theme="1"/>
      <name val="Yu Gothic Medium"/>
      <charset val="128"/>
    </font>
    <font>
      <b/>
      <sz val="8"/>
      <color theme="1"/>
      <name val="Yu Gothic Medium"/>
      <charset val="128"/>
    </font>
    <font>
      <sz val="10"/>
      <color theme="1"/>
      <name val="Yu Gothic Medium"/>
      <charset val="128"/>
    </font>
    <font>
      <sz val="11"/>
      <color theme="1"/>
      <name val="游ゴシック"/>
      <charset val="128"/>
    </font>
    <font>
      <sz val="36"/>
      <color rgb="FF000000"/>
      <name val="游ゴシック"/>
      <charset val="128"/>
    </font>
    <font>
      <sz val="36"/>
      <color theme="1"/>
      <name val="游ゴシック"/>
      <charset val="128"/>
    </font>
    <font>
      <b/>
      <sz val="18"/>
      <color theme="1"/>
      <name val="游ゴシック"/>
      <charset val="128"/>
    </font>
    <font>
      <u/>
      <sz val="24"/>
      <color theme="10"/>
      <name val="ＭＳ Ｐゴシック"/>
      <charset val="128"/>
      <scheme val="minor"/>
    </font>
    <font>
      <b/>
      <sz val="24"/>
      <color theme="1"/>
      <name val="游ゴシック"/>
      <charset val="128"/>
    </font>
    <font>
      <sz val="12"/>
      <color theme="1"/>
      <name val="游ゴシック"/>
      <charset val="128"/>
    </font>
    <font>
      <b/>
      <sz val="14"/>
      <color theme="1"/>
      <name val="游ゴシック"/>
      <charset val="128"/>
    </font>
    <font>
      <b/>
      <u/>
      <sz val="16"/>
      <color rgb="FFFF0000"/>
      <name val="游ゴシック"/>
      <charset val="128"/>
    </font>
    <font>
      <sz val="14"/>
      <color theme="1"/>
      <name val="游ゴシック"/>
      <charset val="128"/>
    </font>
    <font>
      <b/>
      <u/>
      <sz val="18"/>
      <color theme="1"/>
      <name val="游ゴシック"/>
      <charset val="128"/>
    </font>
    <font>
      <b/>
      <sz val="12"/>
      <color theme="1"/>
      <name val="游ゴシック"/>
      <charset val="128"/>
    </font>
    <font>
      <sz val="16"/>
      <color theme="1"/>
      <name val="游ゴシック"/>
      <charset val="128"/>
    </font>
    <font>
      <b/>
      <sz val="13"/>
      <color theme="1"/>
      <name val="游ゴシック"/>
      <charset val="128"/>
    </font>
    <font>
      <sz val="13"/>
      <color theme="1"/>
      <name val="游ゴシック"/>
      <charset val="128"/>
    </font>
    <font>
      <sz val="18"/>
      <color theme="1"/>
      <name val="游ゴシック"/>
      <charset val="128"/>
    </font>
    <font>
      <b/>
      <sz val="16"/>
      <color theme="1"/>
      <name val="游ゴシック"/>
      <charset val="128"/>
    </font>
    <font>
      <sz val="36"/>
      <color rgb="FF0070C0"/>
      <name val="游ゴシック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b/>
      <u/>
      <sz val="36"/>
      <color rgb="FFFF0000"/>
      <name val="游ゴシック"/>
      <charset val="128"/>
    </font>
    <font>
      <b/>
      <sz val="14"/>
      <color rgb="FFFF0000"/>
      <name val="游ゴシック"/>
      <charset val="128"/>
    </font>
    <font>
      <b/>
      <sz val="16"/>
      <color rgb="FFFF0000"/>
      <name val="游ゴシック"/>
      <charset val="128"/>
    </font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0"/>
        </stop>
        <stop position="0.5">
          <color rgb="FFFFFF66"/>
        </stop>
        <stop position="1">
          <color theme="0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14548173467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32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Protection="1">
      <alignment vertical="center"/>
      <protection locked="0"/>
    </xf>
    <xf numFmtId="0" fontId="4" fillId="9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10" borderId="0" xfId="0" applyFont="1" applyFill="1">
      <alignment vertical="center"/>
    </xf>
    <xf numFmtId="0" fontId="12" fillId="10" borderId="0" xfId="0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 shrinkToFit="1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distributed" vertical="center" indent="1"/>
    </xf>
    <xf numFmtId="176" fontId="18" fillId="9" borderId="1" xfId="0" applyNumberFormat="1" applyFont="1" applyFill="1" applyBorder="1" applyAlignment="1">
      <alignment horizontal="right" vertical="center" shrinkToFit="1"/>
    </xf>
    <xf numFmtId="176" fontId="18" fillId="0" borderId="1" xfId="0" applyNumberFormat="1" applyFont="1" applyBorder="1" applyAlignment="1">
      <alignment vertical="center" shrinkToFit="1"/>
    </xf>
    <xf numFmtId="176" fontId="18" fillId="13" borderId="1" xfId="0" applyNumberFormat="1" applyFont="1" applyFill="1" applyBorder="1" applyAlignment="1">
      <alignment horizontal="right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14" borderId="1" xfId="0" applyFont="1" applyFill="1" applyBorder="1" applyAlignment="1">
      <alignment horizontal="center" vertical="center" shrinkToFit="1"/>
    </xf>
    <xf numFmtId="0" fontId="18" fillId="0" borderId="0" xfId="0" applyFont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right" vertical="center" shrinkToFit="1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178" fontId="21" fillId="0" borderId="0" xfId="0" applyNumberFormat="1" applyFont="1" applyProtection="1">
      <alignment vertical="center"/>
      <protection locked="0"/>
    </xf>
    <xf numFmtId="178" fontId="21" fillId="0" borderId="0" xfId="0" applyNumberFormat="1" applyFont="1">
      <alignment vertical="center"/>
    </xf>
    <xf numFmtId="0" fontId="15" fillId="0" borderId="0" xfId="0" applyFont="1">
      <alignment vertical="center"/>
    </xf>
    <xf numFmtId="176" fontId="24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176" fontId="18" fillId="0" borderId="0" xfId="0" applyNumberFormat="1" applyFont="1" applyAlignment="1">
      <alignment vertical="center" shrinkToFit="1"/>
    </xf>
    <xf numFmtId="0" fontId="25" fillId="0" borderId="0" xfId="0" applyFont="1">
      <alignment vertical="center"/>
    </xf>
    <xf numFmtId="176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0" fontId="24" fillId="0" borderId="0" xfId="0" applyFont="1" applyAlignment="1"/>
    <xf numFmtId="0" fontId="12" fillId="0" borderId="0" xfId="0" applyFont="1" applyAlignment="1">
      <alignment shrinkToFit="1"/>
    </xf>
    <xf numFmtId="0" fontId="26" fillId="0" borderId="0" xfId="0" applyFont="1" applyAlignment="1">
      <alignment vertical="center" shrinkToFit="1"/>
    </xf>
    <xf numFmtId="176" fontId="26" fillId="0" borderId="0" xfId="0" applyNumberFormat="1" applyFont="1">
      <alignment vertical="center"/>
    </xf>
    <xf numFmtId="12" fontId="9" fillId="0" borderId="0" xfId="0" applyNumberFormat="1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10" fillId="10" borderId="0" xfId="0" applyFont="1" applyFill="1" applyAlignment="1">
      <alignment horizontal="center" vertical="center" shrinkToFit="1"/>
    </xf>
    <xf numFmtId="0" fontId="11" fillId="10" borderId="0" xfId="0" applyFont="1" applyFill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5" fillId="10" borderId="13" xfId="0" applyFont="1" applyFill="1" applyBorder="1" applyAlignment="1">
      <alignment horizontal="right" vertical="center" wrapText="1"/>
    </xf>
    <xf numFmtId="0" fontId="15" fillId="10" borderId="0" xfId="0" applyFont="1" applyFill="1" applyAlignment="1">
      <alignment horizontal="right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left" vertical="center" shrinkToFit="1"/>
      <protection locked="0"/>
    </xf>
    <xf numFmtId="0" fontId="18" fillId="3" borderId="3" xfId="0" applyFont="1" applyFill="1" applyBorder="1" applyAlignment="1" applyProtection="1">
      <alignment horizontal="left" vertical="center" shrinkToFit="1"/>
      <protection locked="0"/>
    </xf>
    <xf numFmtId="0" fontId="18" fillId="3" borderId="14" xfId="0" applyFont="1" applyFill="1" applyBorder="1" applyAlignment="1" applyProtection="1">
      <alignment horizontal="left" vertical="center" shrinkToFit="1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1" fillId="1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right" vertical="center" shrinkToFi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ハイパーリンク" xfId="1" builtinId="8"/>
    <cellStyle name="ハイパーリンク 2" xfId="3" xr:uid="{00000000-0005-0000-0000-000032000000}"/>
    <cellStyle name="標準" xfId="0" builtinId="0"/>
    <cellStyle name="標準 2" xfId="4" xr:uid="{00000000-0005-0000-0000-000033000000}"/>
    <cellStyle name="標準 3" xfId="5" xr:uid="{00000000-0005-0000-0000-000034000000}"/>
    <cellStyle name="標準 4" xfId="2" xr:uid="{00000000-0005-0000-0000-00000D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keda@miyaspokyo.or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9"/>
  <sheetViews>
    <sheetView zoomScale="70" zoomScaleNormal="70" workbookViewId="0">
      <selection activeCell="H7" sqref="H7"/>
    </sheetView>
  </sheetViews>
  <sheetFormatPr defaultColWidth="9" defaultRowHeight="18"/>
  <cols>
    <col min="1" max="1" width="14.44140625" style="23" customWidth="1"/>
    <col min="2" max="2" width="20.77734375" style="23" customWidth="1"/>
    <col min="3" max="7" width="11.6640625" style="23" customWidth="1"/>
    <col min="8" max="14" width="12.33203125" style="23" customWidth="1"/>
    <col min="15" max="15" width="13.77734375" style="23" customWidth="1"/>
    <col min="16" max="17" width="12.33203125" style="23" customWidth="1"/>
    <col min="18" max="18" width="9" style="23"/>
    <col min="19" max="19" width="9" style="23" hidden="1" customWidth="1"/>
    <col min="20" max="21" width="9" style="23" customWidth="1"/>
    <col min="22" max="16384" width="9" style="23"/>
  </cols>
  <sheetData>
    <row r="1" spans="1:19" ht="97.5" customHeigh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ht="39.9" customHeight="1">
      <c r="A2" s="24"/>
      <c r="B2" s="25" t="s">
        <v>1</v>
      </c>
      <c r="C2" s="65" t="s">
        <v>2</v>
      </c>
      <c r="D2" s="66"/>
      <c r="E2" s="66"/>
      <c r="F2" s="66"/>
      <c r="G2" s="67"/>
      <c r="H2" s="68" t="s">
        <v>3</v>
      </c>
      <c r="I2" s="69"/>
      <c r="J2" s="69"/>
      <c r="K2" s="69"/>
      <c r="L2" s="69"/>
      <c r="M2" s="69"/>
      <c r="N2" s="69"/>
      <c r="O2" s="69"/>
      <c r="P2" s="69"/>
      <c r="Q2" s="69"/>
    </row>
    <row r="3" spans="1:19" ht="30" customHeight="1">
      <c r="B3" s="26"/>
      <c r="C3" s="27" t="s">
        <v>4</v>
      </c>
      <c r="D3" s="27"/>
    </row>
    <row r="4" spans="1:19" ht="30" customHeight="1">
      <c r="A4" s="84" t="s">
        <v>5</v>
      </c>
      <c r="B4" s="28" t="s">
        <v>6</v>
      </c>
      <c r="C4" s="70" t="s">
        <v>7</v>
      </c>
      <c r="D4" s="70"/>
      <c r="E4" s="70" t="s">
        <v>8</v>
      </c>
      <c r="F4" s="70"/>
      <c r="G4" s="71" t="s">
        <v>9</v>
      </c>
      <c r="H4" s="72"/>
      <c r="I4" s="72"/>
      <c r="J4" s="72"/>
      <c r="K4" s="72"/>
      <c r="L4" s="73"/>
      <c r="M4" s="74" t="s">
        <v>10</v>
      </c>
      <c r="N4" s="74"/>
    </row>
    <row r="5" spans="1:19" ht="30" customHeight="1">
      <c r="A5" s="85"/>
      <c r="B5" s="29"/>
      <c r="C5" s="75"/>
      <c r="D5" s="75"/>
      <c r="E5" s="75"/>
      <c r="F5" s="75"/>
      <c r="G5" s="76"/>
      <c r="H5" s="77"/>
      <c r="I5" s="77"/>
      <c r="J5" s="77"/>
      <c r="K5" s="77"/>
      <c r="L5" s="78"/>
      <c r="M5" s="79"/>
      <c r="N5" s="79"/>
    </row>
    <row r="6" spans="1:19" ht="30" customHeight="1">
      <c r="A6" s="30"/>
      <c r="B6" s="31" t="s">
        <v>11</v>
      </c>
      <c r="C6" s="32" t="s">
        <v>12</v>
      </c>
      <c r="D6" s="32"/>
      <c r="E6" s="32"/>
      <c r="F6" s="32"/>
      <c r="G6" s="32"/>
      <c r="H6" s="32"/>
      <c r="I6" s="32"/>
    </row>
    <row r="7" spans="1:19" ht="30" customHeight="1">
      <c r="A7" s="33" t="s">
        <v>6</v>
      </c>
      <c r="B7" s="33" t="s">
        <v>13</v>
      </c>
      <c r="C7" s="33" t="s">
        <v>14</v>
      </c>
      <c r="D7" s="33" t="s">
        <v>15</v>
      </c>
      <c r="E7" s="33" t="s">
        <v>16</v>
      </c>
      <c r="F7" s="33" t="s">
        <v>17</v>
      </c>
      <c r="G7" s="33" t="s">
        <v>18</v>
      </c>
      <c r="H7" s="34" t="s">
        <v>19</v>
      </c>
      <c r="S7" s="60" t="s">
        <v>20</v>
      </c>
    </row>
    <row r="8" spans="1:19" ht="30" customHeight="1">
      <c r="A8" s="34" t="str">
        <f>IF($B5="","",$B$5)</f>
        <v/>
      </c>
      <c r="B8" s="35" t="s">
        <v>21</v>
      </c>
      <c r="C8" s="36">
        <f>男子申込!$N$6</f>
        <v>0</v>
      </c>
      <c r="D8" s="36">
        <f>男子申込!$N$7</f>
        <v>0</v>
      </c>
      <c r="E8" s="36">
        <f>男子申込!$N$8</f>
        <v>0</v>
      </c>
      <c r="F8" s="36">
        <f>男子申込!$N$9</f>
        <v>0</v>
      </c>
      <c r="G8" s="36">
        <f>男子申込!$N$10</f>
        <v>0</v>
      </c>
      <c r="H8" s="37">
        <f>SUM(C8:G8)</f>
        <v>0</v>
      </c>
      <c r="S8" s="60" t="s">
        <v>22</v>
      </c>
    </row>
    <row r="9" spans="1:19" ht="30" customHeight="1">
      <c r="A9" s="34" t="str">
        <f>IF($B5="","",$B$5)</f>
        <v/>
      </c>
      <c r="B9" s="35" t="s">
        <v>23</v>
      </c>
      <c r="C9" s="36">
        <f>男子申込!$O$6</f>
        <v>0</v>
      </c>
      <c r="D9" s="36">
        <f>男子申込!$O$7</f>
        <v>0</v>
      </c>
      <c r="E9" s="36">
        <f>男子申込!$O$8</f>
        <v>0</v>
      </c>
      <c r="F9" s="36">
        <f>男子申込!$O$9</f>
        <v>0</v>
      </c>
      <c r="G9" s="36">
        <f>男子申込!$O$10</f>
        <v>0</v>
      </c>
      <c r="H9" s="37">
        <f>SUM(C9:G9)</f>
        <v>0</v>
      </c>
      <c r="P9" s="44"/>
      <c r="Q9" s="44"/>
      <c r="S9" s="60" t="s">
        <v>24</v>
      </c>
    </row>
    <row r="10" spans="1:19" ht="30" customHeight="1">
      <c r="A10" s="34" t="str">
        <f>IF($B5="","",$B$5)</f>
        <v/>
      </c>
      <c r="B10" s="35" t="s">
        <v>25</v>
      </c>
      <c r="C10" s="38">
        <f>女子申込!$N$6</f>
        <v>0</v>
      </c>
      <c r="D10" s="38">
        <f>女子申込!$N$7</f>
        <v>0</v>
      </c>
      <c r="E10" s="38">
        <f>女子申込!$N$8</f>
        <v>0</v>
      </c>
      <c r="F10" s="38">
        <f>女子申込!$N$9</f>
        <v>0</v>
      </c>
      <c r="G10" s="38">
        <f>女子申込!$N$10</f>
        <v>0</v>
      </c>
      <c r="H10" s="37">
        <f>SUM(C10:G10)</f>
        <v>0</v>
      </c>
      <c r="P10" s="49"/>
      <c r="Q10" s="61"/>
    </row>
    <row r="11" spans="1:19" ht="30" customHeight="1">
      <c r="A11" s="34" t="str">
        <f>IF($B5="","",$B$5)</f>
        <v/>
      </c>
      <c r="B11" s="35" t="s">
        <v>26</v>
      </c>
      <c r="C11" s="38">
        <f>女子申込!$O$6</f>
        <v>0</v>
      </c>
      <c r="D11" s="38">
        <f>女子申込!$O$7</f>
        <v>0</v>
      </c>
      <c r="E11" s="38">
        <f>女子申込!$O$8</f>
        <v>0</v>
      </c>
      <c r="F11" s="38">
        <f>女子申込!$O$9</f>
        <v>0</v>
      </c>
      <c r="G11" s="38">
        <f>女子申込!$O$10</f>
        <v>0</v>
      </c>
      <c r="H11" s="37">
        <f>SUM(C11:G11)</f>
        <v>0</v>
      </c>
      <c r="O11" s="50"/>
      <c r="P11" s="49"/>
      <c r="Q11" s="61"/>
    </row>
    <row r="12" spans="1:19" ht="30" customHeight="1">
      <c r="B12" s="39"/>
      <c r="E12" s="39"/>
      <c r="P12" s="44"/>
      <c r="Q12" s="44"/>
    </row>
    <row r="13" spans="1:19" ht="30" customHeight="1">
      <c r="A13" s="80" t="s">
        <v>27</v>
      </c>
      <c r="B13" s="80"/>
      <c r="C13" s="80"/>
      <c r="D13" s="80"/>
      <c r="E13" s="80"/>
      <c r="H13" s="40"/>
      <c r="I13" s="40"/>
      <c r="J13" s="40"/>
      <c r="K13" s="40"/>
      <c r="L13" s="40"/>
      <c r="M13" s="40"/>
      <c r="N13" s="51"/>
      <c r="P13" s="44"/>
      <c r="Q13" s="44"/>
      <c r="S13" s="23" t="s">
        <v>28</v>
      </c>
    </row>
    <row r="14" spans="1:19" ht="30" customHeight="1">
      <c r="A14" s="41" t="s">
        <v>6</v>
      </c>
      <c r="B14" s="41" t="s">
        <v>29</v>
      </c>
      <c r="C14" s="41" t="s">
        <v>30</v>
      </c>
      <c r="D14" s="41" t="s">
        <v>31</v>
      </c>
      <c r="E14" s="41" t="s">
        <v>32</v>
      </c>
      <c r="G14" s="42"/>
      <c r="H14" s="43"/>
      <c r="I14" s="43"/>
      <c r="J14" s="43"/>
      <c r="K14" s="43"/>
      <c r="L14" s="43"/>
      <c r="M14" s="43"/>
      <c r="N14" s="52"/>
      <c r="P14" s="49"/>
      <c r="Q14" s="61"/>
      <c r="S14" s="23" t="s">
        <v>33</v>
      </c>
    </row>
    <row r="15" spans="1:19" ht="30" customHeight="1">
      <c r="A15" s="34" t="str">
        <f>IF($B15="","",$B$5)</f>
        <v/>
      </c>
      <c r="B15" s="29"/>
      <c r="C15" s="29"/>
      <c r="D15" s="29"/>
      <c r="E15" s="29"/>
      <c r="G15" s="40"/>
      <c r="H15" s="43"/>
      <c r="I15" s="43"/>
      <c r="J15" s="43"/>
      <c r="K15" s="43"/>
      <c r="L15" s="43"/>
      <c r="M15" s="43"/>
      <c r="N15" s="52"/>
      <c r="O15" s="50"/>
      <c r="P15" s="49"/>
      <c r="Q15" s="61"/>
      <c r="S15" s="23" t="s">
        <v>34</v>
      </c>
    </row>
    <row r="16" spans="1:19" ht="30" customHeight="1">
      <c r="A16" s="34" t="str">
        <f t="shared" ref="A16:A24" si="0">IF($B16="","",$B$5)</f>
        <v/>
      </c>
      <c r="B16" s="29"/>
      <c r="C16" s="29"/>
      <c r="D16" s="29"/>
      <c r="E16" s="29"/>
      <c r="P16" s="44"/>
      <c r="Q16" s="44"/>
    </row>
    <row r="17" spans="1:19" ht="30" customHeight="1">
      <c r="A17" s="34" t="str">
        <f t="shared" si="0"/>
        <v/>
      </c>
      <c r="B17" s="29"/>
      <c r="C17" s="29"/>
      <c r="D17" s="29"/>
      <c r="E17" s="29"/>
      <c r="G17" s="44"/>
      <c r="H17" s="44"/>
      <c r="I17" s="44"/>
      <c r="J17" s="44"/>
      <c r="P17" s="44"/>
      <c r="Q17" s="44"/>
      <c r="S17" s="23" t="s">
        <v>35</v>
      </c>
    </row>
    <row r="18" spans="1:19" ht="30" customHeight="1">
      <c r="A18" s="34" t="str">
        <f t="shared" si="0"/>
        <v/>
      </c>
      <c r="B18" s="29"/>
      <c r="C18" s="29"/>
      <c r="D18" s="29"/>
      <c r="E18" s="29"/>
      <c r="G18" s="44"/>
      <c r="H18" s="44"/>
      <c r="I18" s="53"/>
      <c r="J18" s="53"/>
      <c r="P18" s="49"/>
      <c r="Q18" s="61"/>
      <c r="S18" s="23" t="s">
        <v>36</v>
      </c>
    </row>
    <row r="19" spans="1:19" ht="30" customHeight="1">
      <c r="A19" s="34" t="str">
        <f t="shared" si="0"/>
        <v/>
      </c>
      <c r="B19" s="29"/>
      <c r="C19" s="29"/>
      <c r="D19" s="29"/>
      <c r="E19" s="29"/>
      <c r="F19" s="45"/>
      <c r="G19" s="46"/>
      <c r="H19" s="47"/>
      <c r="I19" s="54"/>
      <c r="J19" s="55"/>
      <c r="S19" s="23" t="s">
        <v>37</v>
      </c>
    </row>
    <row r="20" spans="1:19" ht="30" customHeight="1">
      <c r="A20" s="34" t="str">
        <f t="shared" si="0"/>
        <v/>
      </c>
      <c r="B20" s="29"/>
      <c r="C20" s="29"/>
      <c r="D20" s="29"/>
      <c r="E20" s="29"/>
      <c r="N20" s="56"/>
      <c r="O20" s="57"/>
      <c r="P20" s="57"/>
      <c r="Q20" s="57"/>
      <c r="S20" s="23" t="s">
        <v>38</v>
      </c>
    </row>
    <row r="21" spans="1:19" ht="30" customHeight="1">
      <c r="A21" s="34" t="str">
        <f t="shared" si="0"/>
        <v/>
      </c>
      <c r="B21" s="29"/>
      <c r="C21" s="29"/>
      <c r="D21" s="29"/>
      <c r="E21" s="29"/>
      <c r="G21" s="81"/>
      <c r="H21" s="81"/>
      <c r="I21" s="81"/>
      <c r="J21" s="81"/>
      <c r="K21" s="81"/>
      <c r="L21" s="81"/>
      <c r="N21" s="56"/>
      <c r="O21" s="57"/>
      <c r="P21" s="57"/>
      <c r="Q21" s="57"/>
      <c r="S21" s="23" t="s">
        <v>39</v>
      </c>
    </row>
    <row r="22" spans="1:19" ht="30" customHeight="1">
      <c r="A22" s="34" t="str">
        <f t="shared" si="0"/>
        <v/>
      </c>
      <c r="B22" s="29"/>
      <c r="C22" s="29"/>
      <c r="D22" s="29"/>
      <c r="E22" s="29"/>
      <c r="G22" s="82"/>
      <c r="H22" s="82"/>
      <c r="I22" s="82"/>
      <c r="J22" s="82"/>
      <c r="K22" s="82"/>
      <c r="L22" s="82"/>
    </row>
    <row r="23" spans="1:19" ht="30" customHeight="1">
      <c r="A23" s="34" t="str">
        <f t="shared" si="0"/>
        <v/>
      </c>
      <c r="B23" s="29"/>
      <c r="C23" s="29"/>
      <c r="D23" s="29"/>
      <c r="E23" s="29"/>
      <c r="G23" s="82"/>
      <c r="H23" s="82"/>
      <c r="I23" s="82"/>
      <c r="J23" s="82"/>
      <c r="K23" s="82"/>
      <c r="L23" s="82"/>
      <c r="N23" s="58"/>
      <c r="O23" s="59"/>
      <c r="P23" s="59"/>
      <c r="Q23" s="62"/>
    </row>
    <row r="24" spans="1:19" ht="30" customHeight="1">
      <c r="A24" s="34" t="str">
        <f t="shared" si="0"/>
        <v/>
      </c>
      <c r="B24" s="29"/>
      <c r="C24" s="29"/>
      <c r="D24" s="29"/>
      <c r="E24" s="29"/>
      <c r="G24" s="83"/>
      <c r="H24" s="83"/>
      <c r="I24" s="83"/>
      <c r="J24" s="83"/>
      <c r="K24" s="83"/>
      <c r="L24" s="83"/>
      <c r="N24" s="58"/>
      <c r="O24" s="59"/>
      <c r="P24" s="59"/>
      <c r="Q24" s="62"/>
      <c r="S24" s="23" t="s">
        <v>40</v>
      </c>
    </row>
    <row r="25" spans="1:19" ht="30" customHeight="1">
      <c r="S25" s="23" t="s">
        <v>41</v>
      </c>
    </row>
    <row r="26" spans="1:19" ht="30" customHeight="1">
      <c r="J26" s="26"/>
      <c r="K26" s="27"/>
      <c r="Q26" s="26"/>
      <c r="S26" s="23" t="s">
        <v>42</v>
      </c>
    </row>
    <row r="27" spans="1:19" ht="30" customHeight="1">
      <c r="S27" s="23" t="s">
        <v>43</v>
      </c>
    </row>
    <row r="28" spans="1:19" ht="26.1" customHeight="1">
      <c r="S28" s="23" t="s">
        <v>44</v>
      </c>
    </row>
    <row r="29" spans="1:19" ht="26.1" customHeight="1">
      <c r="S29" s="23" t="s">
        <v>45</v>
      </c>
    </row>
    <row r="30" spans="1:19" ht="26.1" customHeight="1">
      <c r="S30" s="23" t="s">
        <v>46</v>
      </c>
    </row>
    <row r="31" spans="1:19" ht="26.1" customHeight="1"/>
    <row r="41" ht="14.25" customHeight="1"/>
    <row r="42" ht="14.25" customHeight="1"/>
    <row r="43" ht="14.25" customHeight="1"/>
    <row r="44" ht="14.25" customHeight="1"/>
    <row r="59" spans="2:27" ht="19.8">
      <c r="B59" s="48"/>
      <c r="C59" s="48"/>
      <c r="D59" s="48"/>
      <c r="E59" s="48"/>
      <c r="F59" s="48"/>
      <c r="G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</sheetData>
  <sheetProtection sheet="1" objects="1"/>
  <mergeCells count="17">
    <mergeCell ref="G21:L21"/>
    <mergeCell ref="G22:L22"/>
    <mergeCell ref="G23:L23"/>
    <mergeCell ref="G24:L24"/>
    <mergeCell ref="A4:A5"/>
    <mergeCell ref="C5:D5"/>
    <mergeCell ref="E5:F5"/>
    <mergeCell ref="G5:L5"/>
    <mergeCell ref="M5:N5"/>
    <mergeCell ref="A13:E13"/>
    <mergeCell ref="A1:Q1"/>
    <mergeCell ref="C2:G2"/>
    <mergeCell ref="H2:Q2"/>
    <mergeCell ref="C4:D4"/>
    <mergeCell ref="E4:F4"/>
    <mergeCell ref="G4:L4"/>
    <mergeCell ref="M4:N4"/>
  </mergeCells>
  <phoneticPr fontId="33"/>
  <dataValidations count="2">
    <dataValidation type="list" allowBlank="1" showInputMessage="1" showErrorMessage="1" sqref="C15:D24" xr:uid="{00000000-0002-0000-0000-000000000000}">
      <formula1>$S$12:$S$15</formula1>
    </dataValidation>
    <dataValidation type="list" allowBlank="1" showInputMessage="1" showErrorMessage="1" sqref="E15:E24" xr:uid="{00000000-0002-0000-0000-000001000000}">
      <formula1>$S$16:$S$21</formula1>
    </dataValidation>
  </dataValidations>
  <hyperlinks>
    <hyperlink ref="C2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59"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6"/>
  <sheetViews>
    <sheetView workbookViewId="0">
      <pane xSplit="1" ySplit="5" topLeftCell="B6" activePane="bottomRight" state="frozen"/>
      <selection pane="topRight"/>
      <selection pane="bottomLeft"/>
      <selection pane="bottomRight" activeCell="E6" sqref="E6"/>
    </sheetView>
  </sheetViews>
  <sheetFormatPr defaultColWidth="9" defaultRowHeight="18" customHeight="1"/>
  <cols>
    <col min="1" max="1" width="7.44140625" style="8" customWidth="1"/>
    <col min="2" max="2" width="9.6640625" style="9" customWidth="1"/>
    <col min="3" max="3" width="14.33203125" style="9" customWidth="1"/>
    <col min="4" max="5" width="20.44140625" style="9" customWidth="1"/>
    <col min="6" max="7" width="8.6640625" style="9" customWidth="1"/>
    <col min="8" max="8" width="6" style="9" customWidth="1"/>
    <col min="9" max="9" width="11.21875" style="8" hidden="1" customWidth="1"/>
    <col min="10" max="10" width="0.21875" style="8" customWidth="1"/>
    <col min="11" max="12" width="0.21875" style="9" customWidth="1"/>
    <col min="13" max="13" width="10.6640625" style="9" customWidth="1"/>
    <col min="14" max="15" width="8.44140625" style="9" customWidth="1"/>
    <col min="16" max="16384" width="9" style="9"/>
  </cols>
  <sheetData>
    <row r="1" spans="1:15" ht="30" customHeight="1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50.1" customHeight="1">
      <c r="A2" s="87" t="s">
        <v>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1.75" customHeight="1">
      <c r="A3" s="90" t="s">
        <v>49</v>
      </c>
      <c r="B3" s="90" t="s">
        <v>50</v>
      </c>
      <c r="C3" s="91" t="s">
        <v>51</v>
      </c>
      <c r="D3" s="90" t="s">
        <v>52</v>
      </c>
      <c r="E3" s="90" t="s">
        <v>53</v>
      </c>
      <c r="F3" s="89" t="s">
        <v>54</v>
      </c>
      <c r="G3" s="89"/>
      <c r="H3" s="10"/>
      <c r="K3" s="8"/>
      <c r="L3" s="8"/>
      <c r="M3" s="92" t="s">
        <v>55</v>
      </c>
      <c r="N3" s="93"/>
      <c r="O3" s="94"/>
    </row>
    <row r="4" spans="1:15" ht="21.75" customHeight="1">
      <c r="A4" s="90"/>
      <c r="B4" s="90"/>
      <c r="C4" s="91"/>
      <c r="D4" s="90"/>
      <c r="E4" s="90"/>
      <c r="F4" s="11" t="s">
        <v>56</v>
      </c>
      <c r="G4" s="3" t="s">
        <v>57</v>
      </c>
      <c r="H4" s="10"/>
      <c r="K4" s="8"/>
      <c r="L4" s="8"/>
      <c r="M4" s="95"/>
      <c r="N4" s="96"/>
      <c r="O4" s="97"/>
    </row>
    <row r="5" spans="1:15" ht="21.75" customHeight="1">
      <c r="A5" s="90"/>
      <c r="B5" s="90"/>
      <c r="C5" s="91"/>
      <c r="D5" s="90"/>
      <c r="E5" s="90"/>
      <c r="F5" s="11" t="s">
        <v>58</v>
      </c>
      <c r="G5" s="11" t="s">
        <v>58</v>
      </c>
      <c r="H5" s="10"/>
      <c r="K5" s="8"/>
      <c r="L5" s="8"/>
      <c r="M5" s="3" t="s">
        <v>50</v>
      </c>
      <c r="N5" s="3" t="s">
        <v>56</v>
      </c>
      <c r="O5" s="3" t="s">
        <v>57</v>
      </c>
    </row>
    <row r="6" spans="1:15" ht="20.100000000000001" customHeight="1">
      <c r="A6" s="12">
        <v>1</v>
      </c>
      <c r="B6" s="19"/>
      <c r="C6" s="20" t="str">
        <f>IF(D6="","",取りまとめシート!$B$5)</f>
        <v/>
      </c>
      <c r="D6" s="21"/>
      <c r="E6" s="21"/>
      <c r="F6" s="19"/>
      <c r="G6" s="19"/>
      <c r="H6" s="10"/>
      <c r="I6" s="8" t="str">
        <f>IF(F6="〇",VLOOKUP($B6,$L$6:$M$10,2,0),"")</f>
        <v/>
      </c>
      <c r="J6" s="8" t="str">
        <f>IF(G6="〇",VLOOKUP($B6,$L$6:$M$10,2,0),"")</f>
        <v/>
      </c>
      <c r="K6" s="8"/>
      <c r="L6" s="8" t="s">
        <v>59</v>
      </c>
      <c r="M6" s="12" t="s">
        <v>14</v>
      </c>
      <c r="N6" s="22">
        <f>COUNTIF($I$3:$I$25,"小学５年")</f>
        <v>0</v>
      </c>
      <c r="O6" s="22">
        <f>COUNTIF($J$3:$J$25,"小学５年")</f>
        <v>0</v>
      </c>
    </row>
    <row r="7" spans="1:15" ht="20.100000000000001" customHeight="1">
      <c r="A7" s="12">
        <v>2</v>
      </c>
      <c r="B7" s="19"/>
      <c r="C7" s="20" t="str">
        <f>IF(D7="","",取りまとめシート!$B$5)</f>
        <v/>
      </c>
      <c r="D7" s="21"/>
      <c r="E7" s="21"/>
      <c r="F7" s="19"/>
      <c r="G7" s="19"/>
      <c r="H7" s="10"/>
      <c r="I7" s="8" t="str">
        <f>IF(F7="〇",VLOOKUP($B7,$L$6:$M$10,2,0),"")</f>
        <v/>
      </c>
      <c r="J7" s="8" t="str">
        <f>IF(G7="〇",VLOOKUP($B7,$L$6:$M$10,2,0),"")</f>
        <v/>
      </c>
      <c r="K7" s="8"/>
      <c r="L7" s="18" t="s">
        <v>60</v>
      </c>
      <c r="M7" s="12" t="s">
        <v>15</v>
      </c>
      <c r="N7" s="22">
        <f>COUNTIF($I$3:$I$25,"小学６年")</f>
        <v>0</v>
      </c>
      <c r="O7" s="22">
        <f>COUNTIF($J$3:$J$25,"小学６年")</f>
        <v>0</v>
      </c>
    </row>
    <row r="8" spans="1:15" ht="20.100000000000001" customHeight="1">
      <c r="A8" s="12">
        <v>3</v>
      </c>
      <c r="B8" s="19"/>
      <c r="C8" s="20" t="str">
        <f>IF(D8="","",取りまとめシート!$B$5)</f>
        <v/>
      </c>
      <c r="D8" s="21"/>
      <c r="E8" s="21"/>
      <c r="F8" s="19"/>
      <c r="G8" s="19"/>
      <c r="H8" s="10"/>
      <c r="I8" s="8" t="str">
        <f t="shared" ref="I8:I13" si="0">IF(F8="〇",VLOOKUP($B8,$L$6:$M$10,2,0),"")</f>
        <v/>
      </c>
      <c r="J8" s="8" t="str">
        <f t="shared" ref="J8:J20" si="1">IF(G8="〇",VLOOKUP($B8,$L$6:$M$10,2,0),"")</f>
        <v/>
      </c>
      <c r="K8" s="8" t="s">
        <v>61</v>
      </c>
      <c r="L8" s="18" t="s">
        <v>62</v>
      </c>
      <c r="M8" s="12" t="s">
        <v>16</v>
      </c>
      <c r="N8" s="22">
        <f>COUNTIF($I$3:$I$25,"中学１年")</f>
        <v>0</v>
      </c>
      <c r="O8" s="22">
        <f>COUNTIF($J$3:$J$25,"中学１年")</f>
        <v>0</v>
      </c>
    </row>
    <row r="9" spans="1:15" ht="20.100000000000001" customHeight="1">
      <c r="A9" s="12">
        <v>4</v>
      </c>
      <c r="B9" s="19"/>
      <c r="C9" s="20" t="str">
        <f>IF(D9="","",取りまとめシート!$B$5)</f>
        <v/>
      </c>
      <c r="D9" s="21"/>
      <c r="E9" s="21"/>
      <c r="F9" s="19"/>
      <c r="G9" s="19"/>
      <c r="H9" s="10"/>
      <c r="I9" s="8" t="str">
        <f t="shared" si="0"/>
        <v/>
      </c>
      <c r="J9" s="8" t="str">
        <f t="shared" si="1"/>
        <v/>
      </c>
      <c r="K9" s="8" t="s">
        <v>63</v>
      </c>
      <c r="L9" s="8" t="s">
        <v>64</v>
      </c>
      <c r="M9" s="12" t="s">
        <v>17</v>
      </c>
      <c r="N9" s="22">
        <f>COUNTIF($I$3:$I$25,"中学２年")</f>
        <v>0</v>
      </c>
      <c r="O9" s="22">
        <f>COUNTIF($J$3:$J$25,"中学２年")</f>
        <v>0</v>
      </c>
    </row>
    <row r="10" spans="1:15" ht="20.100000000000001" customHeight="1">
      <c r="A10" s="12">
        <v>5</v>
      </c>
      <c r="B10" s="19"/>
      <c r="C10" s="20" t="str">
        <f>IF(D10="","",取りまとめシート!$B$5)</f>
        <v/>
      </c>
      <c r="D10" s="21"/>
      <c r="E10" s="21"/>
      <c r="F10" s="19"/>
      <c r="G10" s="19"/>
      <c r="H10" s="10"/>
      <c r="I10" s="8" t="str">
        <f t="shared" si="0"/>
        <v/>
      </c>
      <c r="J10" s="8" t="str">
        <f t="shared" si="1"/>
        <v/>
      </c>
      <c r="K10" s="8"/>
      <c r="L10" s="8" t="s">
        <v>65</v>
      </c>
      <c r="M10" s="12" t="s">
        <v>18</v>
      </c>
      <c r="N10" s="22">
        <f>COUNTIF($I$3:$I$25,"中学３年")</f>
        <v>0</v>
      </c>
      <c r="O10" s="22">
        <f>COUNTIF($J$3:$J$25,"中学３年")</f>
        <v>0</v>
      </c>
    </row>
    <row r="11" spans="1:15" ht="20.100000000000001" customHeight="1">
      <c r="A11" s="12">
        <v>6</v>
      </c>
      <c r="B11" s="19"/>
      <c r="C11" s="20" t="str">
        <f>IF(D11="","",取りまとめシート!$B$5)</f>
        <v/>
      </c>
      <c r="D11" s="21"/>
      <c r="E11" s="21"/>
      <c r="F11" s="19"/>
      <c r="G11" s="19"/>
      <c r="H11" s="10"/>
      <c r="I11" s="8" t="str">
        <f t="shared" si="0"/>
        <v/>
      </c>
      <c r="J11" s="8" t="str">
        <f t="shared" si="1"/>
        <v/>
      </c>
      <c r="K11" s="15"/>
      <c r="N11" s="8"/>
      <c r="O11" s="8"/>
    </row>
    <row r="12" spans="1:15" s="8" customFormat="1" ht="20.100000000000001" customHeight="1">
      <c r="A12" s="12">
        <v>7</v>
      </c>
      <c r="B12" s="19"/>
      <c r="C12" s="20" t="str">
        <f>IF(D12="","",取りまとめシート!$B$5)</f>
        <v/>
      </c>
      <c r="D12" s="21"/>
      <c r="E12" s="21"/>
      <c r="F12" s="19"/>
      <c r="G12" s="19"/>
      <c r="H12" s="10"/>
      <c r="I12" s="8" t="str">
        <f t="shared" si="0"/>
        <v/>
      </c>
      <c r="J12" s="8" t="str">
        <f t="shared" si="1"/>
        <v/>
      </c>
      <c r="K12" s="17" t="s">
        <v>66</v>
      </c>
    </row>
    <row r="13" spans="1:15" s="8" customFormat="1" ht="20.100000000000001" customHeight="1">
      <c r="A13" s="12">
        <v>8</v>
      </c>
      <c r="B13" s="19"/>
      <c r="C13" s="20" t="str">
        <f>IF(D13="","",取りまとめシート!$B$5)</f>
        <v/>
      </c>
      <c r="D13" s="21"/>
      <c r="E13" s="21"/>
      <c r="F13" s="19"/>
      <c r="G13" s="19"/>
      <c r="H13" s="10"/>
      <c r="I13" s="8" t="str">
        <f t="shared" si="0"/>
        <v/>
      </c>
      <c r="J13" s="8" t="str">
        <f t="shared" si="1"/>
        <v/>
      </c>
    </row>
    <row r="14" spans="1:15" ht="20.100000000000001" customHeight="1">
      <c r="A14" s="12">
        <v>9</v>
      </c>
      <c r="B14" s="19"/>
      <c r="C14" s="20" t="str">
        <f>IF(D14="","",取りまとめシート!$B$5)</f>
        <v/>
      </c>
      <c r="D14" s="21"/>
      <c r="E14" s="21"/>
      <c r="F14" s="19"/>
      <c r="G14" s="19"/>
      <c r="H14" s="10"/>
      <c r="I14" s="8" t="str">
        <f t="shared" ref="I14:I19" si="2">IF(F14="〇",VLOOKUP($B14,$L$6:$M$10,2,0),"")</f>
        <v/>
      </c>
      <c r="J14" s="8" t="str">
        <f t="shared" si="1"/>
        <v/>
      </c>
      <c r="K14" s="8"/>
      <c r="N14" s="8"/>
      <c r="O14" s="8"/>
    </row>
    <row r="15" spans="1:15" ht="20.100000000000001" customHeight="1">
      <c r="A15" s="12">
        <v>10</v>
      </c>
      <c r="B15" s="19"/>
      <c r="C15" s="20" t="str">
        <f>IF(D15="","",取りまとめシート!$B$5)</f>
        <v/>
      </c>
      <c r="D15" s="21"/>
      <c r="E15" s="21"/>
      <c r="F15" s="19"/>
      <c r="G15" s="19"/>
      <c r="H15" s="10"/>
      <c r="I15" s="8" t="str">
        <f t="shared" si="2"/>
        <v/>
      </c>
      <c r="J15" s="8" t="str">
        <f t="shared" si="1"/>
        <v/>
      </c>
      <c r="N15" s="8"/>
      <c r="O15" s="8"/>
    </row>
    <row r="16" spans="1:15" ht="20.100000000000001" customHeight="1">
      <c r="A16" s="12">
        <v>11</v>
      </c>
      <c r="B16" s="19"/>
      <c r="C16" s="20" t="str">
        <f>IF(D16="","",取りまとめシート!$B$5)</f>
        <v/>
      </c>
      <c r="D16" s="21"/>
      <c r="E16" s="21"/>
      <c r="F16" s="19"/>
      <c r="G16" s="19"/>
      <c r="H16" s="10"/>
      <c r="I16" s="8" t="str">
        <f t="shared" si="2"/>
        <v/>
      </c>
      <c r="J16" s="8" t="str">
        <f t="shared" si="1"/>
        <v/>
      </c>
    </row>
    <row r="17" spans="1:10" ht="20.100000000000001" customHeight="1">
      <c r="A17" s="12">
        <v>12</v>
      </c>
      <c r="B17" s="19"/>
      <c r="C17" s="20" t="str">
        <f>IF(D17="","",取りまとめシート!$B$5)</f>
        <v/>
      </c>
      <c r="D17" s="21"/>
      <c r="E17" s="21"/>
      <c r="F17" s="19"/>
      <c r="G17" s="19"/>
      <c r="H17" s="10"/>
      <c r="I17" s="8" t="str">
        <f t="shared" si="2"/>
        <v/>
      </c>
      <c r="J17" s="8" t="str">
        <f t="shared" si="1"/>
        <v/>
      </c>
    </row>
    <row r="18" spans="1:10" ht="20.100000000000001" customHeight="1">
      <c r="A18" s="12">
        <v>13</v>
      </c>
      <c r="B18" s="19"/>
      <c r="C18" s="20" t="str">
        <f>IF(D18="","",取りまとめシート!$B$5)</f>
        <v/>
      </c>
      <c r="D18" s="21"/>
      <c r="E18" s="21"/>
      <c r="F18" s="19"/>
      <c r="G18" s="19"/>
      <c r="H18" s="10"/>
      <c r="I18" s="8" t="str">
        <f t="shared" si="2"/>
        <v/>
      </c>
      <c r="J18" s="8" t="str">
        <f t="shared" si="1"/>
        <v/>
      </c>
    </row>
    <row r="19" spans="1:10" ht="20.100000000000001" customHeight="1">
      <c r="A19" s="12">
        <v>14</v>
      </c>
      <c r="B19" s="19"/>
      <c r="C19" s="20" t="str">
        <f>IF(D19="","",取りまとめシート!$B$5)</f>
        <v/>
      </c>
      <c r="D19" s="21"/>
      <c r="E19" s="21"/>
      <c r="F19" s="19"/>
      <c r="G19" s="19"/>
      <c r="H19" s="10"/>
      <c r="I19" s="8" t="str">
        <f t="shared" si="2"/>
        <v/>
      </c>
      <c r="J19" s="8" t="str">
        <f t="shared" si="1"/>
        <v/>
      </c>
    </row>
    <row r="20" spans="1:10" ht="20.100000000000001" customHeight="1">
      <c r="A20" s="12">
        <v>15</v>
      </c>
      <c r="B20" s="19"/>
      <c r="C20" s="20" t="str">
        <f>IF(D20="","",取りまとめシート!$B$5)</f>
        <v/>
      </c>
      <c r="D20" s="21"/>
      <c r="E20" s="21"/>
      <c r="F20" s="19"/>
      <c r="G20" s="19"/>
      <c r="H20" s="10"/>
      <c r="I20" s="8" t="str">
        <f t="shared" ref="I20:I25" si="3">IF(F20="〇",VLOOKUP($B20,$L$6:$M$10,2,0),"")</f>
        <v/>
      </c>
      <c r="J20" s="8" t="str">
        <f t="shared" si="1"/>
        <v/>
      </c>
    </row>
    <row r="21" spans="1:10" ht="20.100000000000001" customHeight="1">
      <c r="A21" s="12">
        <v>16</v>
      </c>
      <c r="B21" s="19"/>
      <c r="C21" s="20" t="str">
        <f>IF(D21="","",取りまとめシート!$B$5)</f>
        <v/>
      </c>
      <c r="D21" s="21"/>
      <c r="E21" s="21"/>
      <c r="F21" s="19"/>
      <c r="G21" s="19"/>
      <c r="H21" s="10"/>
      <c r="I21" s="8" t="str">
        <f t="shared" si="3"/>
        <v/>
      </c>
      <c r="J21" s="8" t="str">
        <f>IF(G21="〇",VLOOKUP($B21,$L$6:$M$10,2,0),"")</f>
        <v/>
      </c>
    </row>
    <row r="22" spans="1:10" ht="20.100000000000001" customHeight="1">
      <c r="A22" s="12">
        <v>17</v>
      </c>
      <c r="B22" s="19"/>
      <c r="C22" s="20" t="str">
        <f>IF(D22="","",取りまとめシート!$B$5)</f>
        <v/>
      </c>
      <c r="D22" s="21"/>
      <c r="E22" s="21"/>
      <c r="F22" s="19"/>
      <c r="G22" s="19"/>
      <c r="H22" s="10"/>
      <c r="I22" s="8" t="str">
        <f t="shared" si="3"/>
        <v/>
      </c>
      <c r="J22" s="8" t="str">
        <f>IF(G22="〇",VLOOKUP($B22,$L$6:$M$10,2,0),"")</f>
        <v/>
      </c>
    </row>
    <row r="23" spans="1:10" ht="20.100000000000001" customHeight="1">
      <c r="A23" s="12">
        <v>18</v>
      </c>
      <c r="B23" s="19"/>
      <c r="C23" s="20" t="str">
        <f>IF(D23="","",取りまとめシート!$B$5)</f>
        <v/>
      </c>
      <c r="D23" s="21"/>
      <c r="E23" s="21"/>
      <c r="F23" s="19"/>
      <c r="G23" s="19"/>
      <c r="H23" s="10"/>
      <c r="I23" s="8" t="str">
        <f t="shared" si="3"/>
        <v/>
      </c>
      <c r="J23" s="8" t="str">
        <f>IF(G23="〇",VLOOKUP($B23,$L$6:$M$10,2,0),"")</f>
        <v/>
      </c>
    </row>
    <row r="24" spans="1:10" ht="20.100000000000001" customHeight="1">
      <c r="A24" s="12">
        <v>19</v>
      </c>
      <c r="B24" s="19"/>
      <c r="C24" s="20" t="str">
        <f>IF(D24="","",取りまとめシート!$B$5)</f>
        <v/>
      </c>
      <c r="D24" s="21"/>
      <c r="E24" s="21"/>
      <c r="F24" s="19"/>
      <c r="G24" s="19"/>
      <c r="H24" s="10"/>
      <c r="I24" s="8" t="str">
        <f t="shared" si="3"/>
        <v/>
      </c>
      <c r="J24" s="8" t="str">
        <f>IF(G24="〇",VLOOKUP($B24,$L$6:$M$10,2,0),"")</f>
        <v/>
      </c>
    </row>
    <row r="25" spans="1:10" ht="20.100000000000001" customHeight="1">
      <c r="A25" s="12">
        <v>20</v>
      </c>
      <c r="B25" s="19"/>
      <c r="C25" s="20" t="str">
        <f>IF(D25="","",取りまとめシート!$B$5)</f>
        <v/>
      </c>
      <c r="D25" s="21"/>
      <c r="E25" s="21"/>
      <c r="F25" s="19"/>
      <c r="G25" s="19"/>
      <c r="H25" s="10"/>
      <c r="I25" s="8" t="str">
        <f t="shared" si="3"/>
        <v/>
      </c>
      <c r="J25" s="8" t="str">
        <f>IF(G25="〇",VLOOKUP($B25,$L$6:$M$10,2,0),"")</f>
        <v/>
      </c>
    </row>
    <row r="31" spans="1:10" ht="18" customHeight="1">
      <c r="A31" s="9"/>
      <c r="B31" s="8"/>
      <c r="C31" s="8"/>
      <c r="I31" s="9"/>
      <c r="J31" s="9"/>
    </row>
    <row r="32" spans="1:10" ht="18" customHeight="1">
      <c r="A32" s="9"/>
      <c r="B32" s="8"/>
      <c r="C32" s="8"/>
      <c r="I32" s="9"/>
      <c r="J32" s="9"/>
    </row>
    <row r="33" spans="1:10" ht="18" customHeight="1">
      <c r="A33" s="9"/>
      <c r="B33" s="8"/>
      <c r="C33" s="8"/>
      <c r="I33" s="9"/>
      <c r="J33" s="9"/>
    </row>
    <row r="34" spans="1:10" ht="18" customHeight="1">
      <c r="A34" s="9"/>
      <c r="B34" s="8"/>
      <c r="C34" s="8"/>
      <c r="I34" s="9"/>
      <c r="J34" s="9"/>
    </row>
    <row r="35" spans="1:10" ht="18" customHeight="1">
      <c r="A35" s="9"/>
      <c r="B35" s="8"/>
      <c r="C35" s="8"/>
      <c r="I35" s="9"/>
      <c r="J35" s="9"/>
    </row>
    <row r="36" spans="1:10" ht="18" customHeight="1">
      <c r="A36" s="9"/>
      <c r="B36" s="8"/>
      <c r="C36" s="8"/>
      <c r="I36" s="9"/>
      <c r="J36" s="9"/>
    </row>
  </sheetData>
  <sheetProtection sheet="1" objects="1"/>
  <mergeCells count="9">
    <mergeCell ref="A1:O1"/>
    <mergeCell ref="A2:O2"/>
    <mergeCell ref="F3:G3"/>
    <mergeCell ref="A3:A5"/>
    <mergeCell ref="B3:B5"/>
    <mergeCell ref="C3:C5"/>
    <mergeCell ref="D3:D5"/>
    <mergeCell ref="E3:E5"/>
    <mergeCell ref="M3:O4"/>
  </mergeCells>
  <phoneticPr fontId="33"/>
  <dataValidations count="2">
    <dataValidation type="list" allowBlank="1" showInputMessage="1" showErrorMessage="1" sqref="B6:B25" xr:uid="{00000000-0002-0000-0100-000000000000}">
      <formula1>$L$5:$L$10</formula1>
    </dataValidation>
    <dataValidation type="list" allowBlank="1" showInputMessage="1" showErrorMessage="1" sqref="F12:F25 G12:G13 G14:G25 F6:G11" xr:uid="{00000000-0002-0000-0100-000001000000}">
      <formula1>$K$7:$K$9</formula1>
    </dataValidation>
  </dataValidations>
  <pageMargins left="0.70866141732283505" right="0.511811023622047" top="0.74803149606299202" bottom="0.74803149606299202" header="0.31496062992126" footer="0.31496062992126"/>
  <pageSetup paperSize="9" scale="99" orientation="landscape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36"/>
  <sheetViews>
    <sheetView workbookViewId="0">
      <pane xSplit="1" ySplit="5" topLeftCell="B6" activePane="bottomRight" state="frozen"/>
      <selection pane="topRight"/>
      <selection pane="bottomLeft"/>
      <selection pane="bottomRight" activeCell="H10" sqref="H10"/>
    </sheetView>
  </sheetViews>
  <sheetFormatPr defaultColWidth="9" defaultRowHeight="18" customHeight="1"/>
  <cols>
    <col min="1" max="1" width="7.44140625" style="8" customWidth="1"/>
    <col min="2" max="2" width="9.6640625" style="9" customWidth="1"/>
    <col min="3" max="3" width="14.33203125" style="9" customWidth="1"/>
    <col min="4" max="5" width="20.44140625" style="9" customWidth="1"/>
    <col min="6" max="7" width="8.6640625" style="9" customWidth="1"/>
    <col min="8" max="8" width="7.77734375" style="9" customWidth="1"/>
    <col min="9" max="9" width="6.88671875" style="8" hidden="1" customWidth="1"/>
    <col min="10" max="10" width="8.109375" style="8" hidden="1" customWidth="1"/>
    <col min="11" max="11" width="3.21875" style="9" hidden="1" customWidth="1"/>
    <col min="12" max="12" width="6.109375" style="9" hidden="1" customWidth="1"/>
    <col min="13" max="13" width="10.6640625" style="9" customWidth="1"/>
    <col min="14" max="15" width="8.44140625" style="9" customWidth="1"/>
    <col min="16" max="16384" width="9" style="9"/>
  </cols>
  <sheetData>
    <row r="1" spans="1:15" ht="30" customHeight="1">
      <c r="A1" s="98" t="s">
        <v>67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50.1" customHeight="1">
      <c r="A2" s="87" t="s">
        <v>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1.75" customHeight="1">
      <c r="A3" s="90" t="s">
        <v>49</v>
      </c>
      <c r="B3" s="90" t="s">
        <v>50</v>
      </c>
      <c r="C3" s="91" t="s">
        <v>51</v>
      </c>
      <c r="D3" s="90" t="s">
        <v>52</v>
      </c>
      <c r="E3" s="90" t="s">
        <v>53</v>
      </c>
      <c r="F3" s="99" t="s">
        <v>54</v>
      </c>
      <c r="G3" s="100"/>
      <c r="H3" s="10"/>
      <c r="K3" s="8"/>
      <c r="L3" s="8"/>
      <c r="M3" s="92" t="s">
        <v>68</v>
      </c>
      <c r="N3" s="93"/>
      <c r="O3" s="94"/>
    </row>
    <row r="4" spans="1:15" ht="21.75" customHeight="1">
      <c r="A4" s="90"/>
      <c r="B4" s="90"/>
      <c r="C4" s="91"/>
      <c r="D4" s="90"/>
      <c r="E4" s="90"/>
      <c r="F4" s="11" t="s">
        <v>56</v>
      </c>
      <c r="G4" s="3" t="s">
        <v>57</v>
      </c>
      <c r="H4" s="10"/>
      <c r="K4" s="8"/>
      <c r="L4" s="8"/>
      <c r="M4" s="95"/>
      <c r="N4" s="96"/>
      <c r="O4" s="97"/>
    </row>
    <row r="5" spans="1:15" ht="21.75" customHeight="1">
      <c r="A5" s="90"/>
      <c r="B5" s="90"/>
      <c r="C5" s="91"/>
      <c r="D5" s="90"/>
      <c r="E5" s="90"/>
      <c r="F5" s="11" t="s">
        <v>58</v>
      </c>
      <c r="G5" s="3" t="s">
        <v>58</v>
      </c>
      <c r="H5" s="10"/>
      <c r="K5" s="8"/>
      <c r="L5" s="8"/>
      <c r="M5" s="3" t="s">
        <v>50</v>
      </c>
      <c r="N5" s="3" t="s">
        <v>56</v>
      </c>
      <c r="O5" s="3" t="s">
        <v>57</v>
      </c>
    </row>
    <row r="6" spans="1:15" ht="20.100000000000001" customHeight="1">
      <c r="A6" s="12">
        <v>1</v>
      </c>
      <c r="B6" s="13"/>
      <c r="C6" s="4" t="str">
        <f>IF(D6="","",取りまとめシート!$B$5)</f>
        <v/>
      </c>
      <c r="D6" s="14"/>
      <c r="E6" s="14"/>
      <c r="F6" s="13"/>
      <c r="G6" s="13"/>
      <c r="H6" s="10"/>
      <c r="I6" s="8" t="str">
        <f t="shared" ref="I6:I10" si="0">IF(F6="〇",VLOOKUP($B6,$L$6:$M$10,2,0),"")</f>
        <v/>
      </c>
      <c r="J6" s="8" t="str">
        <f t="shared" ref="J6:J10" si="1">IF(G6="〇",VLOOKUP($B6,$L$6:$M$10,2,0),"")</f>
        <v/>
      </c>
      <c r="K6" s="15"/>
      <c r="L6" s="8" t="s">
        <v>59</v>
      </c>
      <c r="M6" s="12" t="s">
        <v>14</v>
      </c>
      <c r="N6" s="16">
        <f>COUNTIF($I$3:$I$25,"小学５年")</f>
        <v>0</v>
      </c>
      <c r="O6" s="16">
        <f>COUNTIF($J$3:$J$25,"小学５年")</f>
        <v>0</v>
      </c>
    </row>
    <row r="7" spans="1:15" ht="20.100000000000001" customHeight="1">
      <c r="A7" s="12">
        <v>2</v>
      </c>
      <c r="B7" s="13"/>
      <c r="C7" s="4" t="str">
        <f>IF(D7="","",取りまとめシート!$B$5)</f>
        <v/>
      </c>
      <c r="D7" s="14"/>
      <c r="E7" s="14"/>
      <c r="F7" s="13"/>
      <c r="G7" s="13"/>
      <c r="H7" s="10"/>
      <c r="I7" s="8" t="str">
        <f t="shared" si="0"/>
        <v/>
      </c>
      <c r="J7" s="8" t="str">
        <f t="shared" si="1"/>
        <v/>
      </c>
      <c r="K7" s="17"/>
      <c r="L7" s="18" t="s">
        <v>60</v>
      </c>
      <c r="M7" s="12" t="s">
        <v>15</v>
      </c>
      <c r="N7" s="16">
        <f>COUNTIF($I$3:$I$25,"小学６年")</f>
        <v>0</v>
      </c>
      <c r="O7" s="16">
        <f>COUNTIF($J$3:$J$25,"小学６年")</f>
        <v>0</v>
      </c>
    </row>
    <row r="8" spans="1:15" ht="20.100000000000001" customHeight="1">
      <c r="A8" s="12">
        <v>3</v>
      </c>
      <c r="B8" s="13"/>
      <c r="C8" s="4" t="str">
        <f>IF(D8="","",取りまとめシート!$B$5)</f>
        <v/>
      </c>
      <c r="D8" s="14"/>
      <c r="E8" s="14"/>
      <c r="F8" s="13"/>
      <c r="G8" s="13"/>
      <c r="H8" s="10"/>
      <c r="I8" s="8" t="str">
        <f t="shared" si="0"/>
        <v/>
      </c>
      <c r="J8" s="8" t="str">
        <f t="shared" si="1"/>
        <v/>
      </c>
      <c r="K8" s="8" t="s">
        <v>61</v>
      </c>
      <c r="L8" s="18" t="s">
        <v>62</v>
      </c>
      <c r="M8" s="12" t="s">
        <v>16</v>
      </c>
      <c r="N8" s="16">
        <f>COUNTIF($I$3:$I$25,"中学１年")</f>
        <v>0</v>
      </c>
      <c r="O8" s="16">
        <f>COUNTIF($J$3:$J$25,"中学１年")</f>
        <v>0</v>
      </c>
    </row>
    <row r="9" spans="1:15" ht="20.100000000000001" customHeight="1">
      <c r="A9" s="12">
        <v>4</v>
      </c>
      <c r="B9" s="13"/>
      <c r="C9" s="4" t="str">
        <f>IF(D9="","",取りまとめシート!$B$5)</f>
        <v/>
      </c>
      <c r="D9" s="14"/>
      <c r="E9" s="14"/>
      <c r="F9" s="13"/>
      <c r="G9" s="13"/>
      <c r="H9" s="10"/>
      <c r="I9" s="8" t="str">
        <f t="shared" si="0"/>
        <v/>
      </c>
      <c r="J9" s="8" t="str">
        <f t="shared" si="1"/>
        <v/>
      </c>
      <c r="K9" s="8"/>
      <c r="L9" s="8" t="s">
        <v>64</v>
      </c>
      <c r="M9" s="12" t="s">
        <v>17</v>
      </c>
      <c r="N9" s="16">
        <f>COUNTIF($I$3:$I$25,"中学２年")</f>
        <v>0</v>
      </c>
      <c r="O9" s="16">
        <f>COUNTIF($J$3:$J$25,"中学２年")</f>
        <v>0</v>
      </c>
    </row>
    <row r="10" spans="1:15" ht="20.100000000000001" customHeight="1">
      <c r="A10" s="12">
        <v>5</v>
      </c>
      <c r="B10" s="13"/>
      <c r="C10" s="4" t="str">
        <f>IF(D10="","",取りまとめシート!$B$5)</f>
        <v/>
      </c>
      <c r="D10" s="14"/>
      <c r="E10" s="14"/>
      <c r="F10" s="13"/>
      <c r="G10" s="13"/>
      <c r="H10" s="10"/>
      <c r="I10" s="8" t="str">
        <f t="shared" si="0"/>
        <v/>
      </c>
      <c r="J10" s="8" t="str">
        <f t="shared" si="1"/>
        <v/>
      </c>
      <c r="L10" s="8" t="s">
        <v>65</v>
      </c>
      <c r="M10" s="12" t="s">
        <v>18</v>
      </c>
      <c r="N10" s="16">
        <f>COUNTIF($I$3:$I$25,"中学３年")</f>
        <v>0</v>
      </c>
      <c r="O10" s="16">
        <f>COUNTIF($J$3:$J$25,"中学３年")</f>
        <v>0</v>
      </c>
    </row>
    <row r="11" spans="1:15" ht="20.100000000000001" customHeight="1">
      <c r="A11" s="12">
        <v>6</v>
      </c>
      <c r="B11" s="13"/>
      <c r="C11" s="4" t="str">
        <f>IF(D11="","",取りまとめシート!$B$5)</f>
        <v/>
      </c>
      <c r="D11" s="14"/>
      <c r="E11" s="14"/>
      <c r="F11" s="13"/>
      <c r="G11" s="13"/>
      <c r="H11" s="10"/>
      <c r="I11" s="8" t="str">
        <f t="shared" ref="I11:I32" si="2">IF(F11="〇",VLOOKUP($B11,$L$6:$M$10,2,0),"")</f>
        <v/>
      </c>
      <c r="J11" s="8" t="str">
        <f t="shared" ref="J11:J32" si="3">IF(G11="〇",VLOOKUP($B11,$L$6:$M$10,2,0),"")</f>
        <v/>
      </c>
    </row>
    <row r="12" spans="1:15" s="8" customFormat="1" ht="20.100000000000001" customHeight="1">
      <c r="A12" s="12">
        <v>7</v>
      </c>
      <c r="B12" s="13"/>
      <c r="C12" s="4" t="str">
        <f>IF(D12="","",取りまとめシート!$B$5)</f>
        <v/>
      </c>
      <c r="D12" s="14"/>
      <c r="E12" s="14"/>
      <c r="F12" s="13"/>
      <c r="G12" s="13"/>
      <c r="H12" s="10"/>
      <c r="I12" s="8" t="str">
        <f t="shared" si="2"/>
        <v/>
      </c>
      <c r="J12" s="8" t="str">
        <f t="shared" si="3"/>
        <v/>
      </c>
      <c r="K12" s="9"/>
      <c r="L12" s="9"/>
      <c r="M12" s="9"/>
      <c r="N12" s="9"/>
      <c r="O12" s="9"/>
    </row>
    <row r="13" spans="1:15" s="8" customFormat="1" ht="20.100000000000001" customHeight="1">
      <c r="A13" s="12">
        <v>8</v>
      </c>
      <c r="B13" s="13"/>
      <c r="C13" s="4" t="str">
        <f>IF(D13="","",取りまとめシート!$B$5)</f>
        <v/>
      </c>
      <c r="D13" s="14"/>
      <c r="E13" s="14"/>
      <c r="F13" s="13"/>
      <c r="G13" s="13"/>
      <c r="H13" s="10"/>
      <c r="I13" s="8" t="str">
        <f t="shared" si="2"/>
        <v/>
      </c>
      <c r="J13" s="8" t="str">
        <f t="shared" si="3"/>
        <v/>
      </c>
      <c r="K13" s="9"/>
      <c r="L13" s="9"/>
      <c r="M13" s="9"/>
      <c r="N13" s="9"/>
      <c r="O13" s="9"/>
    </row>
    <row r="14" spans="1:15" ht="20.100000000000001" customHeight="1">
      <c r="A14" s="12">
        <v>9</v>
      </c>
      <c r="B14" s="13"/>
      <c r="C14" s="4" t="str">
        <f>IF(D14="","",取りまとめシート!$B$5)</f>
        <v/>
      </c>
      <c r="D14" s="14"/>
      <c r="E14" s="14"/>
      <c r="F14" s="13"/>
      <c r="G14" s="13"/>
      <c r="H14" s="10"/>
      <c r="I14" s="8" t="str">
        <f t="shared" si="2"/>
        <v/>
      </c>
      <c r="J14" s="8" t="str">
        <f t="shared" si="3"/>
        <v/>
      </c>
    </row>
    <row r="15" spans="1:15" ht="20.100000000000001" customHeight="1">
      <c r="A15" s="12">
        <v>10</v>
      </c>
      <c r="B15" s="13"/>
      <c r="C15" s="4" t="str">
        <f>IF(D15="","",取りまとめシート!$B$5)</f>
        <v/>
      </c>
      <c r="D15" s="14"/>
      <c r="E15" s="14"/>
      <c r="F15" s="13"/>
      <c r="G15" s="13"/>
      <c r="H15" s="10"/>
      <c r="I15" s="8" t="str">
        <f t="shared" si="2"/>
        <v/>
      </c>
      <c r="J15" s="8" t="str">
        <f t="shared" si="3"/>
        <v/>
      </c>
    </row>
    <row r="16" spans="1:15" ht="20.100000000000001" customHeight="1">
      <c r="A16" s="12">
        <v>11</v>
      </c>
      <c r="B16" s="13"/>
      <c r="C16" s="4" t="str">
        <f>IF(D16="","",取りまとめシート!$B$5)</f>
        <v/>
      </c>
      <c r="D16" s="14"/>
      <c r="E16" s="14"/>
      <c r="F16" s="13"/>
      <c r="G16" s="13"/>
      <c r="I16" s="8" t="str">
        <f t="shared" si="2"/>
        <v/>
      </c>
      <c r="J16" s="8" t="str">
        <f t="shared" si="3"/>
        <v/>
      </c>
    </row>
    <row r="17" spans="1:10" ht="20.100000000000001" customHeight="1">
      <c r="A17" s="12">
        <v>12</v>
      </c>
      <c r="B17" s="13"/>
      <c r="C17" s="4" t="str">
        <f>IF(D17="","",取りまとめシート!$B$5)</f>
        <v/>
      </c>
      <c r="D17" s="14"/>
      <c r="E17" s="14"/>
      <c r="F17" s="13"/>
      <c r="G17" s="13"/>
      <c r="I17" s="8" t="str">
        <f t="shared" si="2"/>
        <v/>
      </c>
      <c r="J17" s="8" t="str">
        <f t="shared" si="3"/>
        <v/>
      </c>
    </row>
    <row r="18" spans="1:10" ht="20.100000000000001" customHeight="1">
      <c r="A18" s="12">
        <v>13</v>
      </c>
      <c r="B18" s="13"/>
      <c r="C18" s="4" t="str">
        <f>IF(D18="","",取りまとめシート!$B$5)</f>
        <v/>
      </c>
      <c r="D18" s="14"/>
      <c r="E18" s="14"/>
      <c r="F18" s="13"/>
      <c r="G18" s="13"/>
      <c r="I18" s="8" t="str">
        <f t="shared" si="2"/>
        <v/>
      </c>
      <c r="J18" s="8" t="str">
        <f t="shared" si="3"/>
        <v/>
      </c>
    </row>
    <row r="19" spans="1:10" ht="20.100000000000001" customHeight="1">
      <c r="A19" s="12">
        <v>14</v>
      </c>
      <c r="B19" s="13"/>
      <c r="C19" s="4" t="str">
        <f>IF(D19="","",取りまとめシート!$B$5)</f>
        <v/>
      </c>
      <c r="D19" s="14"/>
      <c r="E19" s="14"/>
      <c r="F19" s="13"/>
      <c r="G19" s="13"/>
      <c r="I19" s="8" t="str">
        <f t="shared" si="2"/>
        <v/>
      </c>
      <c r="J19" s="8" t="str">
        <f t="shared" si="3"/>
        <v/>
      </c>
    </row>
    <row r="20" spans="1:10" ht="20.100000000000001" customHeight="1">
      <c r="A20" s="12">
        <v>15</v>
      </c>
      <c r="B20" s="13"/>
      <c r="C20" s="4" t="str">
        <f>IF(D20="","",取りまとめシート!$B$5)</f>
        <v/>
      </c>
      <c r="D20" s="14"/>
      <c r="E20" s="14"/>
      <c r="F20" s="13"/>
      <c r="G20" s="13"/>
      <c r="I20" s="8" t="str">
        <f t="shared" si="2"/>
        <v/>
      </c>
      <c r="J20" s="8" t="str">
        <f t="shared" si="3"/>
        <v/>
      </c>
    </row>
    <row r="21" spans="1:10" ht="20.100000000000001" customHeight="1">
      <c r="A21" s="12">
        <v>16</v>
      </c>
      <c r="B21" s="13"/>
      <c r="C21" s="4" t="str">
        <f>IF(D21="","",取りまとめシート!$B$5)</f>
        <v/>
      </c>
      <c r="D21" s="14"/>
      <c r="E21" s="14"/>
      <c r="F21" s="13"/>
      <c r="G21" s="13"/>
      <c r="H21" s="10"/>
      <c r="I21" s="8" t="str">
        <f t="shared" si="2"/>
        <v/>
      </c>
      <c r="J21" s="8" t="str">
        <f t="shared" si="3"/>
        <v/>
      </c>
    </row>
    <row r="22" spans="1:10" ht="20.100000000000001" customHeight="1">
      <c r="A22" s="12">
        <v>17</v>
      </c>
      <c r="B22" s="13"/>
      <c r="C22" s="4" t="str">
        <f>IF(D22="","",取りまとめシート!$B$5)</f>
        <v/>
      </c>
      <c r="D22" s="14"/>
      <c r="E22" s="14"/>
      <c r="F22" s="13"/>
      <c r="G22" s="13"/>
      <c r="H22" s="10"/>
      <c r="I22" s="8" t="str">
        <f t="shared" si="2"/>
        <v/>
      </c>
      <c r="J22" s="8" t="str">
        <f t="shared" si="3"/>
        <v/>
      </c>
    </row>
    <row r="23" spans="1:10" ht="20.100000000000001" customHeight="1">
      <c r="A23" s="12">
        <v>18</v>
      </c>
      <c r="B23" s="13"/>
      <c r="C23" s="4" t="str">
        <f>IF(D23="","",取りまとめシート!$B$5)</f>
        <v/>
      </c>
      <c r="D23" s="14"/>
      <c r="E23" s="14"/>
      <c r="F23" s="13"/>
      <c r="G23" s="13"/>
      <c r="H23" s="10"/>
      <c r="I23" s="8" t="str">
        <f t="shared" si="2"/>
        <v/>
      </c>
      <c r="J23" s="8" t="str">
        <f t="shared" si="3"/>
        <v/>
      </c>
    </row>
    <row r="24" spans="1:10" ht="20.100000000000001" customHeight="1">
      <c r="A24" s="12">
        <v>19</v>
      </c>
      <c r="B24" s="13"/>
      <c r="C24" s="4" t="str">
        <f>IF(D24="","",取りまとめシート!$B$5)</f>
        <v/>
      </c>
      <c r="D24" s="14"/>
      <c r="E24" s="14"/>
      <c r="F24" s="13"/>
      <c r="G24" s="13"/>
      <c r="H24" s="10"/>
      <c r="I24" s="8" t="str">
        <f t="shared" si="2"/>
        <v/>
      </c>
      <c r="J24" s="8" t="str">
        <f t="shared" si="3"/>
        <v/>
      </c>
    </row>
    <row r="25" spans="1:10" ht="20.100000000000001" customHeight="1">
      <c r="A25" s="12">
        <v>20</v>
      </c>
      <c r="B25" s="13"/>
      <c r="C25" s="4" t="str">
        <f>IF(D25="","",取りまとめシート!$B$5)</f>
        <v/>
      </c>
      <c r="D25" s="14"/>
      <c r="E25" s="14"/>
      <c r="F25" s="13"/>
      <c r="G25" s="13"/>
      <c r="H25" s="10"/>
      <c r="I25" s="8" t="str">
        <f t="shared" si="2"/>
        <v/>
      </c>
      <c r="J25" s="8" t="str">
        <f t="shared" si="3"/>
        <v/>
      </c>
    </row>
    <row r="26" spans="1:10" ht="18" customHeight="1">
      <c r="I26" s="8" t="str">
        <f t="shared" si="2"/>
        <v/>
      </c>
      <c r="J26" s="8" t="str">
        <f t="shared" si="3"/>
        <v/>
      </c>
    </row>
    <row r="27" spans="1:10" ht="18" customHeight="1">
      <c r="I27" s="8" t="str">
        <f t="shared" si="2"/>
        <v/>
      </c>
      <c r="J27" s="8" t="str">
        <f t="shared" si="3"/>
        <v/>
      </c>
    </row>
    <row r="28" spans="1:10" ht="18" customHeight="1">
      <c r="I28" s="8" t="str">
        <f t="shared" si="2"/>
        <v/>
      </c>
      <c r="J28" s="8" t="str">
        <f t="shared" si="3"/>
        <v/>
      </c>
    </row>
    <row r="29" spans="1:10" ht="18" customHeight="1">
      <c r="I29" s="8" t="str">
        <f t="shared" si="2"/>
        <v/>
      </c>
      <c r="J29" s="8" t="str">
        <f t="shared" si="3"/>
        <v/>
      </c>
    </row>
    <row r="30" spans="1:10" ht="18" customHeight="1">
      <c r="I30" s="8" t="str">
        <f t="shared" si="2"/>
        <v/>
      </c>
      <c r="J30" s="8" t="str">
        <f t="shared" si="3"/>
        <v/>
      </c>
    </row>
    <row r="31" spans="1:10" ht="18" customHeight="1">
      <c r="A31" s="9"/>
      <c r="B31" s="8"/>
      <c r="C31" s="8"/>
      <c r="I31" s="8" t="str">
        <f t="shared" si="2"/>
        <v/>
      </c>
      <c r="J31" s="8" t="str">
        <f t="shared" si="3"/>
        <v/>
      </c>
    </row>
    <row r="32" spans="1:10" ht="18" customHeight="1">
      <c r="A32" s="9"/>
      <c r="B32" s="8"/>
      <c r="C32" s="8"/>
      <c r="I32" s="8" t="str">
        <f t="shared" si="2"/>
        <v/>
      </c>
      <c r="J32" s="8" t="str">
        <f t="shared" si="3"/>
        <v/>
      </c>
    </row>
    <row r="33" spans="1:10" ht="18" customHeight="1">
      <c r="A33" s="9"/>
      <c r="B33" s="8"/>
      <c r="C33" s="8"/>
      <c r="I33" s="9"/>
      <c r="J33" s="9"/>
    </row>
    <row r="34" spans="1:10" ht="18" customHeight="1">
      <c r="A34" s="9"/>
      <c r="B34" s="8"/>
      <c r="C34" s="8"/>
      <c r="I34" s="9"/>
      <c r="J34" s="9"/>
    </row>
    <row r="35" spans="1:10" ht="18" customHeight="1">
      <c r="A35" s="9"/>
      <c r="B35" s="8"/>
      <c r="C35" s="8"/>
      <c r="I35" s="9"/>
      <c r="J35" s="9"/>
    </row>
    <row r="36" spans="1:10" ht="18" customHeight="1">
      <c r="A36" s="9"/>
      <c r="B36" s="8"/>
      <c r="C36" s="8"/>
      <c r="I36" s="9"/>
      <c r="J36" s="9"/>
    </row>
  </sheetData>
  <mergeCells count="9">
    <mergeCell ref="A1:O1"/>
    <mergeCell ref="A2:O2"/>
    <mergeCell ref="F3:G3"/>
    <mergeCell ref="A3:A5"/>
    <mergeCell ref="B3:B5"/>
    <mergeCell ref="C3:C5"/>
    <mergeCell ref="D3:D5"/>
    <mergeCell ref="E3:E5"/>
    <mergeCell ref="M3:O4"/>
  </mergeCells>
  <phoneticPr fontId="33"/>
  <dataValidations count="2">
    <dataValidation type="list" allowBlank="1" showInputMessage="1" showErrorMessage="1" sqref="B6:B25" xr:uid="{00000000-0002-0000-0200-000000000000}">
      <formula1>$L$5:$L$10</formula1>
    </dataValidation>
    <dataValidation type="list" allowBlank="1" showInputMessage="1" showErrorMessage="1" sqref="F11:F25 G11:G25 F6:G10" xr:uid="{00000000-0002-0000-0200-000001000000}">
      <formula1>$K$7:$K$9</formula1>
    </dataValidation>
  </dataValidations>
  <pageMargins left="0.70866141732283505" right="0.511811023622047" top="0.74803149606299202" bottom="0.74803149606299202" header="0.31496062992126" footer="0.31496062992126"/>
  <pageSetup paperSize="9" scale="99" orientation="landscape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18"/>
  <sheetViews>
    <sheetView tabSelected="1" view="pageBreakPreview" topLeftCell="A4" zoomScale="85" zoomScaleNormal="85" zoomScaleSheetLayoutView="85" workbookViewId="0">
      <selection activeCell="E10" sqref="E10:F10"/>
    </sheetView>
  </sheetViews>
  <sheetFormatPr defaultColWidth="9" defaultRowHeight="18"/>
  <cols>
    <col min="1" max="1" width="25.6640625" style="1" customWidth="1"/>
    <col min="2" max="3" width="9" style="1"/>
    <col min="4" max="4" width="15.6640625" style="1" customWidth="1"/>
    <col min="5" max="5" width="9" style="1"/>
    <col min="6" max="6" width="15.6640625" style="1" customWidth="1"/>
    <col min="7" max="7" width="9" style="1"/>
    <col min="8" max="8" width="15.6640625" style="1" customWidth="1"/>
    <col min="9" max="9" width="9" style="1" customWidth="1"/>
    <col min="10" max="10" width="15.77734375" style="1" customWidth="1"/>
    <col min="11" max="11" width="8.88671875" style="1" customWidth="1"/>
    <col min="12" max="12" width="15.77734375" style="1" customWidth="1"/>
    <col min="13" max="16384" width="9" style="1"/>
  </cols>
  <sheetData>
    <row r="1" spans="1:13" ht="42" customHeight="1">
      <c r="A1" s="101" t="s">
        <v>69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7"/>
    </row>
    <row r="2" spans="1:13" ht="20.100000000000001" customHeight="1">
      <c r="A2" s="2" t="s">
        <v>70</v>
      </c>
      <c r="B2" s="1">
        <v>1</v>
      </c>
      <c r="C2" s="1" t="s">
        <v>71</v>
      </c>
    </row>
    <row r="3" spans="1:13" ht="24.9" customHeight="1">
      <c r="A3" s="102" t="s">
        <v>72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ht="19.8">
      <c r="A4" s="90" t="s">
        <v>73</v>
      </c>
      <c r="B4" s="90" t="s">
        <v>71</v>
      </c>
      <c r="C4" s="90" t="s">
        <v>74</v>
      </c>
      <c r="D4" s="90"/>
      <c r="E4" s="90" t="s">
        <v>75</v>
      </c>
      <c r="F4" s="90"/>
      <c r="G4" s="90" t="s">
        <v>76</v>
      </c>
      <c r="H4" s="90"/>
      <c r="I4" s="90" t="s">
        <v>77</v>
      </c>
      <c r="J4" s="90"/>
      <c r="K4" s="90" t="s">
        <v>77</v>
      </c>
      <c r="L4" s="90"/>
      <c r="M4" s="103"/>
    </row>
    <row r="5" spans="1:13" ht="19.8">
      <c r="A5" s="90"/>
      <c r="B5" s="90"/>
      <c r="C5" s="3" t="s">
        <v>50</v>
      </c>
      <c r="D5" s="3" t="s">
        <v>29</v>
      </c>
      <c r="E5" s="3" t="s">
        <v>50</v>
      </c>
      <c r="F5" s="3" t="s">
        <v>29</v>
      </c>
      <c r="G5" s="3" t="s">
        <v>50</v>
      </c>
      <c r="H5" s="3" t="s">
        <v>29</v>
      </c>
      <c r="I5" s="3" t="s">
        <v>50</v>
      </c>
      <c r="J5" s="3" t="s">
        <v>29</v>
      </c>
      <c r="K5" s="3" t="s">
        <v>50</v>
      </c>
      <c r="L5" s="3" t="s">
        <v>29</v>
      </c>
      <c r="M5" s="103"/>
    </row>
    <row r="6" spans="1:13" ht="24.9" customHeight="1">
      <c r="A6" s="4" t="str">
        <f>IF(B6="","",取りまとめシート!$B$5)</f>
        <v/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2"/>
    </row>
    <row r="7" spans="1:13" ht="24" customHeight="1"/>
    <row r="8" spans="1:13" ht="20.100000000000001" customHeight="1">
      <c r="A8" s="2" t="s">
        <v>70</v>
      </c>
      <c r="B8" s="1">
        <v>1</v>
      </c>
      <c r="C8" s="1" t="s">
        <v>71</v>
      </c>
    </row>
    <row r="9" spans="1:13" ht="24.9" customHeight="1">
      <c r="A9" s="102" t="s">
        <v>78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</row>
    <row r="10" spans="1:13" ht="19.8">
      <c r="A10" s="90" t="s">
        <v>73</v>
      </c>
      <c r="B10" s="90" t="s">
        <v>71</v>
      </c>
      <c r="C10" s="90" t="s">
        <v>74</v>
      </c>
      <c r="D10" s="90"/>
      <c r="E10" s="90" t="s">
        <v>75</v>
      </c>
      <c r="F10" s="90"/>
      <c r="G10" s="90" t="s">
        <v>76</v>
      </c>
      <c r="H10" s="90"/>
      <c r="I10" s="90" t="s">
        <v>77</v>
      </c>
      <c r="J10" s="90"/>
      <c r="K10" s="90" t="s">
        <v>77</v>
      </c>
      <c r="L10" s="90"/>
      <c r="M10" s="103"/>
    </row>
    <row r="11" spans="1:13" ht="19.8">
      <c r="A11" s="90"/>
      <c r="B11" s="90"/>
      <c r="C11" s="3" t="s">
        <v>50</v>
      </c>
      <c r="D11" s="3" t="s">
        <v>29</v>
      </c>
      <c r="E11" s="3" t="s">
        <v>50</v>
      </c>
      <c r="F11" s="3" t="s">
        <v>29</v>
      </c>
      <c r="G11" s="3" t="s">
        <v>50</v>
      </c>
      <c r="H11" s="3" t="s">
        <v>29</v>
      </c>
      <c r="I11" s="3" t="s">
        <v>50</v>
      </c>
      <c r="J11" s="3" t="s">
        <v>29</v>
      </c>
      <c r="K11" s="3" t="s">
        <v>50</v>
      </c>
      <c r="L11" s="3" t="s">
        <v>29</v>
      </c>
      <c r="M11" s="103"/>
    </row>
    <row r="12" spans="1:13" ht="24.9" customHeight="1">
      <c r="A12" s="4" t="str">
        <f>IF(B12="","",取りまとめシート!$B$5)</f>
        <v/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</row>
    <row r="13" spans="1:13" ht="24.9" customHeight="1"/>
    <row r="14" spans="1:13" ht="24.9" customHeight="1">
      <c r="A14" s="2" t="s">
        <v>70</v>
      </c>
      <c r="B14" s="1">
        <v>1</v>
      </c>
      <c r="C14" s="1" t="s">
        <v>71</v>
      </c>
    </row>
    <row r="15" spans="1:13" ht="24.9" customHeight="1">
      <c r="A15" s="102" t="s">
        <v>79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3" ht="21.75" customHeight="1">
      <c r="A16" s="90" t="s">
        <v>73</v>
      </c>
      <c r="B16" s="90" t="s">
        <v>71</v>
      </c>
      <c r="C16" s="90" t="s">
        <v>74</v>
      </c>
      <c r="D16" s="90"/>
      <c r="E16" s="90" t="s">
        <v>75</v>
      </c>
      <c r="F16" s="90"/>
      <c r="G16" s="90" t="s">
        <v>76</v>
      </c>
      <c r="H16" s="90"/>
      <c r="I16" s="3"/>
      <c r="J16" s="3"/>
      <c r="K16" s="90" t="s">
        <v>77</v>
      </c>
      <c r="L16" s="90"/>
    </row>
    <row r="17" spans="1:13" ht="21.75" customHeight="1">
      <c r="A17" s="90"/>
      <c r="B17" s="90"/>
      <c r="C17" s="3" t="s">
        <v>50</v>
      </c>
      <c r="D17" s="3" t="s">
        <v>29</v>
      </c>
      <c r="E17" s="3" t="s">
        <v>50</v>
      </c>
      <c r="F17" s="3" t="s">
        <v>29</v>
      </c>
      <c r="G17" s="3" t="s">
        <v>50</v>
      </c>
      <c r="H17" s="3" t="s">
        <v>29</v>
      </c>
      <c r="I17" s="3"/>
      <c r="J17" s="3"/>
      <c r="K17" s="3" t="s">
        <v>50</v>
      </c>
      <c r="L17" s="3" t="s">
        <v>29</v>
      </c>
    </row>
    <row r="18" spans="1:13" ht="24.9" customHeight="1">
      <c r="A18" s="4" t="str">
        <f>IF(B18="","",取りまとめシート!$B$5)</f>
        <v/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2"/>
    </row>
  </sheetData>
  <mergeCells count="26">
    <mergeCell ref="M3:M5"/>
    <mergeCell ref="M9:M11"/>
    <mergeCell ref="A15:L15"/>
    <mergeCell ref="C16:D16"/>
    <mergeCell ref="E16:F16"/>
    <mergeCell ref="G16:H16"/>
    <mergeCell ref="K16:L16"/>
    <mergeCell ref="A16:A17"/>
    <mergeCell ref="B16:B17"/>
    <mergeCell ref="A9:L9"/>
    <mergeCell ref="C10:D10"/>
    <mergeCell ref="E10:F10"/>
    <mergeCell ref="G10:H10"/>
    <mergeCell ref="I10:J10"/>
    <mergeCell ref="K10:L10"/>
    <mergeCell ref="A10:A11"/>
    <mergeCell ref="B10:B11"/>
    <mergeCell ref="A1:L1"/>
    <mergeCell ref="A3:L3"/>
    <mergeCell ref="C4:D4"/>
    <mergeCell ref="E4:F4"/>
    <mergeCell ref="G4:H4"/>
    <mergeCell ref="I4:J4"/>
    <mergeCell ref="K4:L4"/>
    <mergeCell ref="A4:A5"/>
    <mergeCell ref="B4:B5"/>
  </mergeCells>
  <phoneticPr fontId="33"/>
  <dataValidations count="3">
    <dataValidation type="list" allowBlank="1" showInputMessage="1" showErrorMessage="1" sqref="B6 B12 B18" xr:uid="{00000000-0002-0000-0300-000000000000}">
      <formula1>$P$5:$P$6</formula1>
    </dataValidation>
    <dataValidation type="list" allowBlank="1" showInputMessage="1" showErrorMessage="1" sqref="C6 E6 G6 K6 C12 E12 G12 K12" xr:uid="{00000000-0002-0000-0300-000001000000}">
      <formula1>$N$5:$N$6</formula1>
    </dataValidation>
    <dataValidation type="list" allowBlank="1" showInputMessage="1" showErrorMessage="1" sqref="C18 E18 G18 K18" xr:uid="{00000000-0002-0000-0300-000002000000}">
      <formula1>#REF!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24"/>
  <sheetViews>
    <sheetView zoomScale="85" zoomScaleNormal="85" zoomScaleSheetLayoutView="59" workbookViewId="0">
      <selection sqref="A1:L1"/>
    </sheetView>
  </sheetViews>
  <sheetFormatPr defaultColWidth="9" defaultRowHeight="18"/>
  <cols>
    <col min="1" max="1" width="25.6640625" style="1" customWidth="1"/>
    <col min="2" max="3" width="9" style="1"/>
    <col min="4" max="4" width="15.6640625" style="1" customWidth="1"/>
    <col min="5" max="5" width="9" style="1"/>
    <col min="6" max="6" width="15.6640625" style="1" customWidth="1"/>
    <col min="7" max="7" width="9" style="1"/>
    <col min="8" max="8" width="15.6640625" style="1" customWidth="1"/>
    <col min="9" max="9" width="8.88671875" style="1" customWidth="1"/>
    <col min="10" max="10" width="15.6640625" style="1" customWidth="1"/>
    <col min="11" max="11" width="9" style="1"/>
    <col min="12" max="12" width="15.6640625" style="1" customWidth="1"/>
    <col min="13" max="13" width="3.88671875" style="1" customWidth="1"/>
    <col min="14" max="16" width="9" style="1" hidden="1" customWidth="1"/>
    <col min="17" max="16384" width="9" style="1"/>
  </cols>
  <sheetData>
    <row r="1" spans="1:16" ht="42" customHeight="1">
      <c r="A1" s="101" t="s">
        <v>80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7"/>
    </row>
    <row r="2" spans="1:16" ht="20.100000000000001" customHeight="1">
      <c r="A2" s="2" t="s">
        <v>70</v>
      </c>
      <c r="B2" s="1">
        <v>1</v>
      </c>
      <c r="C2" s="1" t="s">
        <v>71</v>
      </c>
    </row>
    <row r="3" spans="1:16" ht="24.9" customHeight="1">
      <c r="A3" s="102" t="s">
        <v>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6" ht="19.8">
      <c r="A4" s="90" t="s">
        <v>73</v>
      </c>
      <c r="B4" s="90" t="s">
        <v>71</v>
      </c>
      <c r="C4" s="90" t="s">
        <v>74</v>
      </c>
      <c r="D4" s="90"/>
      <c r="E4" s="90" t="s">
        <v>75</v>
      </c>
      <c r="F4" s="90"/>
      <c r="G4" s="90" t="s">
        <v>76</v>
      </c>
      <c r="H4" s="90"/>
      <c r="I4" s="90" t="s">
        <v>77</v>
      </c>
      <c r="J4" s="90"/>
      <c r="K4" s="90" t="s">
        <v>77</v>
      </c>
      <c r="L4" s="90"/>
      <c r="M4" s="103"/>
    </row>
    <row r="5" spans="1:16" ht="19.8">
      <c r="A5" s="90"/>
      <c r="B5" s="90"/>
      <c r="C5" s="3" t="s">
        <v>50</v>
      </c>
      <c r="D5" s="3" t="s">
        <v>29</v>
      </c>
      <c r="E5" s="3" t="s">
        <v>50</v>
      </c>
      <c r="F5" s="3" t="s">
        <v>29</v>
      </c>
      <c r="G5" s="3" t="s">
        <v>50</v>
      </c>
      <c r="H5" s="3" t="s">
        <v>29</v>
      </c>
      <c r="I5" s="3" t="s">
        <v>50</v>
      </c>
      <c r="J5" s="3" t="s">
        <v>29</v>
      </c>
      <c r="K5" s="3" t="s">
        <v>50</v>
      </c>
      <c r="L5" s="3" t="s">
        <v>29</v>
      </c>
      <c r="M5" s="103"/>
    </row>
    <row r="6" spans="1:16" ht="24.9" customHeight="1">
      <c r="A6" s="4" t="str">
        <f>IF(B6="","",取りまとめシート!$B$5)</f>
        <v/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2"/>
      <c r="N6" s="1" t="s">
        <v>82</v>
      </c>
      <c r="O6" s="1" t="s">
        <v>83</v>
      </c>
      <c r="P6" s="1" t="s">
        <v>84</v>
      </c>
    </row>
    <row r="7" spans="1:16" ht="24.9" customHeight="1">
      <c r="N7" s="1" t="s">
        <v>85</v>
      </c>
    </row>
    <row r="8" spans="1:16" ht="24.9" customHeight="1">
      <c r="A8" s="2" t="s">
        <v>70</v>
      </c>
      <c r="B8" s="1">
        <v>1</v>
      </c>
      <c r="C8" s="1" t="s">
        <v>71</v>
      </c>
    </row>
    <row r="9" spans="1:16" ht="24.9" customHeight="1">
      <c r="A9" s="102" t="s">
        <v>86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N9" s="1" t="s">
        <v>87</v>
      </c>
    </row>
    <row r="10" spans="1:16" ht="21.75" customHeight="1">
      <c r="A10" s="90" t="s">
        <v>73</v>
      </c>
      <c r="B10" s="90" t="s">
        <v>71</v>
      </c>
      <c r="C10" s="90" t="s">
        <v>74</v>
      </c>
      <c r="D10" s="90"/>
      <c r="E10" s="90" t="s">
        <v>75</v>
      </c>
      <c r="F10" s="90"/>
      <c r="G10" s="90" t="s">
        <v>76</v>
      </c>
      <c r="H10" s="90"/>
      <c r="I10" s="3"/>
      <c r="J10" s="3"/>
      <c r="K10" s="90" t="s">
        <v>77</v>
      </c>
      <c r="L10" s="90"/>
      <c r="N10" s="1" t="s">
        <v>88</v>
      </c>
    </row>
    <row r="11" spans="1:16" ht="21.75" customHeight="1">
      <c r="A11" s="90"/>
      <c r="B11" s="90"/>
      <c r="C11" s="3" t="s">
        <v>50</v>
      </c>
      <c r="D11" s="3" t="s">
        <v>29</v>
      </c>
      <c r="E11" s="3" t="s">
        <v>50</v>
      </c>
      <c r="F11" s="3" t="s">
        <v>29</v>
      </c>
      <c r="G11" s="3" t="s">
        <v>50</v>
      </c>
      <c r="H11" s="3" t="s">
        <v>29</v>
      </c>
      <c r="I11" s="3"/>
      <c r="J11" s="3"/>
      <c r="K11" s="3" t="s">
        <v>50</v>
      </c>
      <c r="L11" s="3" t="s">
        <v>29</v>
      </c>
    </row>
    <row r="12" spans="1:16" ht="24.9" customHeight="1">
      <c r="A12" s="4" t="str">
        <f>IF(B12="","",取りまとめシート!$B$5)</f>
        <v/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</row>
    <row r="13" spans="1:16" ht="24" customHeight="1"/>
    <row r="14" spans="1:16" ht="20.100000000000001" customHeight="1">
      <c r="A14" s="2" t="s">
        <v>70</v>
      </c>
      <c r="B14" s="1">
        <v>1</v>
      </c>
      <c r="C14" s="1" t="s">
        <v>71</v>
      </c>
    </row>
    <row r="15" spans="1:16" ht="24.9" customHeight="1">
      <c r="A15" s="102" t="s">
        <v>78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1:16" ht="19.8">
      <c r="A16" s="90" t="s">
        <v>73</v>
      </c>
      <c r="B16" s="90" t="s">
        <v>71</v>
      </c>
      <c r="C16" s="90" t="s">
        <v>74</v>
      </c>
      <c r="D16" s="90"/>
      <c r="E16" s="90" t="s">
        <v>75</v>
      </c>
      <c r="F16" s="90"/>
      <c r="G16" s="90" t="s">
        <v>76</v>
      </c>
      <c r="H16" s="90"/>
      <c r="I16" s="90" t="s">
        <v>77</v>
      </c>
      <c r="J16" s="90"/>
      <c r="K16" s="90" t="s">
        <v>77</v>
      </c>
      <c r="L16" s="90"/>
      <c r="M16" s="103"/>
    </row>
    <row r="17" spans="1:16" ht="19.8">
      <c r="A17" s="90"/>
      <c r="B17" s="90"/>
      <c r="C17" s="3" t="s">
        <v>50</v>
      </c>
      <c r="D17" s="3" t="s">
        <v>29</v>
      </c>
      <c r="E17" s="3" t="s">
        <v>50</v>
      </c>
      <c r="F17" s="3" t="s">
        <v>29</v>
      </c>
      <c r="G17" s="3" t="s">
        <v>50</v>
      </c>
      <c r="H17" s="3" t="s">
        <v>29</v>
      </c>
      <c r="I17" s="3" t="s">
        <v>50</v>
      </c>
      <c r="J17" s="3" t="s">
        <v>29</v>
      </c>
      <c r="K17" s="3" t="s">
        <v>50</v>
      </c>
      <c r="L17" s="3" t="s">
        <v>29</v>
      </c>
      <c r="M17" s="103"/>
    </row>
    <row r="18" spans="1:16" ht="24.9" customHeight="1">
      <c r="A18" s="4" t="str">
        <f>IF(B18="","",取りまとめシート!$B$5)</f>
        <v/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2"/>
      <c r="N18" s="1" t="s">
        <v>82</v>
      </c>
      <c r="O18" s="1" t="s">
        <v>83</v>
      </c>
      <c r="P18" s="1" t="s">
        <v>84</v>
      </c>
    </row>
    <row r="19" spans="1:16" ht="24.9" customHeight="1">
      <c r="N19" s="1" t="s">
        <v>85</v>
      </c>
    </row>
    <row r="20" spans="1:16" ht="24.9" customHeight="1">
      <c r="A20" s="2" t="s">
        <v>70</v>
      </c>
      <c r="B20" s="1">
        <v>1</v>
      </c>
      <c r="C20" s="1" t="s">
        <v>71</v>
      </c>
    </row>
    <row r="21" spans="1:16" ht="24.9" customHeight="1">
      <c r="A21" s="102" t="s">
        <v>79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N21" s="1" t="s">
        <v>87</v>
      </c>
    </row>
    <row r="22" spans="1:16" ht="21.75" customHeight="1">
      <c r="A22" s="90" t="s">
        <v>73</v>
      </c>
      <c r="B22" s="90" t="s">
        <v>71</v>
      </c>
      <c r="C22" s="90" t="s">
        <v>74</v>
      </c>
      <c r="D22" s="90"/>
      <c r="E22" s="90" t="s">
        <v>75</v>
      </c>
      <c r="F22" s="90"/>
      <c r="G22" s="90" t="s">
        <v>76</v>
      </c>
      <c r="H22" s="90"/>
      <c r="I22" s="3"/>
      <c r="J22" s="3"/>
      <c r="K22" s="90" t="s">
        <v>77</v>
      </c>
      <c r="L22" s="90"/>
      <c r="N22" s="1" t="s">
        <v>88</v>
      </c>
    </row>
    <row r="23" spans="1:16" ht="21.75" customHeight="1">
      <c r="A23" s="90"/>
      <c r="B23" s="90"/>
      <c r="C23" s="3" t="s">
        <v>50</v>
      </c>
      <c r="D23" s="3" t="s">
        <v>29</v>
      </c>
      <c r="E23" s="3" t="s">
        <v>50</v>
      </c>
      <c r="F23" s="3" t="s">
        <v>29</v>
      </c>
      <c r="G23" s="3" t="s">
        <v>50</v>
      </c>
      <c r="H23" s="3" t="s">
        <v>29</v>
      </c>
      <c r="I23" s="3"/>
      <c r="J23" s="3"/>
      <c r="K23" s="3" t="s">
        <v>50</v>
      </c>
      <c r="L23" s="3" t="s">
        <v>29</v>
      </c>
    </row>
    <row r="24" spans="1:16" ht="24.9" customHeight="1">
      <c r="A24" s="4" t="str">
        <f>IF(B24="","",取りまとめシート!$B$5)</f>
        <v/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</sheetData>
  <mergeCells count="33">
    <mergeCell ref="M3:M5"/>
    <mergeCell ref="M15:M17"/>
    <mergeCell ref="A21:L21"/>
    <mergeCell ref="C22:D22"/>
    <mergeCell ref="E22:F22"/>
    <mergeCell ref="G22:H22"/>
    <mergeCell ref="K22:L22"/>
    <mergeCell ref="A22:A23"/>
    <mergeCell ref="B22:B23"/>
    <mergeCell ref="A15:L15"/>
    <mergeCell ref="C16:D16"/>
    <mergeCell ref="E16:F16"/>
    <mergeCell ref="G16:H16"/>
    <mergeCell ref="I16:J16"/>
    <mergeCell ref="K16:L16"/>
    <mergeCell ref="A16:A17"/>
    <mergeCell ref="B16:B17"/>
    <mergeCell ref="A9:L9"/>
    <mergeCell ref="C10:D10"/>
    <mergeCell ref="E10:F10"/>
    <mergeCell ref="G10:H10"/>
    <mergeCell ref="K10:L10"/>
    <mergeCell ref="A10:A11"/>
    <mergeCell ref="B10:B11"/>
    <mergeCell ref="A1:L1"/>
    <mergeCell ref="A3:L3"/>
    <mergeCell ref="C4:D4"/>
    <mergeCell ref="E4:F4"/>
    <mergeCell ref="G4:H4"/>
    <mergeCell ref="I4:J4"/>
    <mergeCell ref="K4:L4"/>
    <mergeCell ref="A4:A5"/>
    <mergeCell ref="B4:B5"/>
  </mergeCells>
  <phoneticPr fontId="33"/>
  <dataValidations count="3">
    <dataValidation type="list" allowBlank="1" showInputMessage="1" showErrorMessage="1" sqref="B6 B12 B18 B24" xr:uid="{00000000-0002-0000-0400-000000000000}">
      <formula1>$P$5:$P$6</formula1>
    </dataValidation>
    <dataValidation type="list" allowBlank="1" showInputMessage="1" showErrorMessage="1" sqref="C12 E12 G12 K12 C24 E24 G24 K24" xr:uid="{00000000-0002-0000-0400-000001000000}">
      <formula1>$N$7:$N$7</formula1>
    </dataValidation>
    <dataValidation type="list" allowBlank="1" showInputMessage="1" showErrorMessage="1" sqref="C6 E6 G6 K6 C18 E18 G18 K18" xr:uid="{00000000-0002-0000-0400-000002000000}">
      <formula1>$N$5:$N$6</formula1>
    </dataValidation>
  </dataValidations>
  <printOptions horizontalCentered="1"/>
  <pageMargins left="0.70866141732283505" right="0.70866141732283505" top="0.35433070866141703" bottom="0.35433070866141703" header="0.31496062992126" footer="0.31496062992126"/>
  <pageSetup paperSize="9" scale="65" orientation="portrait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取りまとめシート</vt:lpstr>
      <vt:lpstr>男子申込</vt:lpstr>
      <vt:lpstr>女子申込</vt:lpstr>
      <vt:lpstr>団体形申込</vt:lpstr>
      <vt:lpstr>団体組手申込</vt:lpstr>
      <vt:lpstr>女子申込!Print_Area</vt:lpstr>
      <vt:lpstr>団体形申込!Print_Area</vt:lpstr>
      <vt:lpstr>団体組手申込!Print_Area</vt:lpstr>
      <vt:lpstr>男子申込!Print_Area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006</cp:lastModifiedBy>
  <cp:lastPrinted>2025-08-11T07:27:00Z</cp:lastPrinted>
  <dcterms:created xsi:type="dcterms:W3CDTF">2013-02-20T23:09:00Z</dcterms:created>
  <dcterms:modified xsi:type="dcterms:W3CDTF">2026-04-15T01:10:05Z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0A0CC960AAB5482BB96FDE71791A533E</vt:lpwstr>
  </property>
  <property fmtid="{D5CDD505-2E9C-101B-9397-08002B2CF9AE}" pid="3" name="KSOProductBuildVer">
    <vt:lpwstr>1041-11.2.0.10693</vt:lpwstr>
  </property>
</Properties>
</file>