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865" windowHeight="5880" activeTab="0"/>
  </bookViews>
  <sheets>
    <sheet name="取りまとめシート" sheetId="1" r:id="rId1"/>
    <sheet name="男子申込(形・組手共通)" sheetId="2" r:id="rId2"/>
    <sheet name="女子申込(形・組手共通)" sheetId="3" r:id="rId3"/>
  </sheets>
  <definedNames/>
  <calcPr fullCalcOnLoad="1"/>
</workbook>
</file>

<file path=xl/comments1.xml><?xml version="1.0" encoding="utf-8"?>
<comments xmlns="http://schemas.openxmlformats.org/spreadsheetml/2006/main">
  <authors>
    <author>taka</author>
  </authors>
  <commentList>
    <comment ref="D5" authorId="0">
      <text>
        <r>
          <rPr>
            <b/>
            <sz val="9"/>
            <rFont val="ＭＳ Ｐゴシック"/>
            <family val="3"/>
          </rPr>
          <t>　〇/〇で入力すると自動変換されます。
　申込ファイルの送信は送金終了後に行ってください。参加費が期限内に送金されない場合出場できません。</t>
        </r>
      </text>
    </comment>
  </commentList>
</comments>
</file>

<file path=xl/sharedStrings.xml><?xml version="1.0" encoding="utf-8"?>
<sst xmlns="http://schemas.openxmlformats.org/spreadsheetml/2006/main" count="100" uniqueCount="60">
  <si>
    <t>学年</t>
  </si>
  <si>
    <t>氏　　名</t>
  </si>
  <si>
    <t>参加種目</t>
  </si>
  <si>
    <t>形</t>
  </si>
  <si>
    <t>組手</t>
  </si>
  <si>
    <t>小学１年</t>
  </si>
  <si>
    <t>小学２年</t>
  </si>
  <si>
    <t>小学３年</t>
  </si>
  <si>
    <t>小学４年</t>
  </si>
  <si>
    <t>小学５年</t>
  </si>
  <si>
    <t>小学６年</t>
  </si>
  <si>
    <t>学年</t>
  </si>
  <si>
    <t>参加人数表（男子）</t>
  </si>
  <si>
    <t>番号</t>
  </si>
  <si>
    <t>〇</t>
  </si>
  <si>
    <t>－</t>
  </si>
  <si>
    <t>団体名</t>
  </si>
  <si>
    <t>申込責任者</t>
  </si>
  <si>
    <t>参加人数表（女子）</t>
  </si>
  <si>
    <t>参加費</t>
  </si>
  <si>
    <t>送金日</t>
  </si>
  <si>
    <t>申込ファイル送信先</t>
  </si>
  <si>
    <t>申込締切</t>
  </si>
  <si>
    <t>ファイルの保存</t>
  </si>
  <si>
    <t>連絡先携帯番号</t>
  </si>
  <si>
    <t>種目</t>
  </si>
  <si>
    <t>男子形</t>
  </si>
  <si>
    <t>男子組手</t>
  </si>
  <si>
    <t>女子形</t>
  </si>
  <si>
    <t>女子組手</t>
  </si>
  <si>
    <t>所属団体名
（自動入力）</t>
  </si>
  <si>
    <t>小１</t>
  </si>
  <si>
    <t>小２</t>
  </si>
  <si>
    <t>小３</t>
  </si>
  <si>
    <t>小４</t>
  </si>
  <si>
    <t>小５</t>
  </si>
  <si>
    <t>小６</t>
  </si>
  <si>
    <t>中一</t>
  </si>
  <si>
    <t>中二</t>
  </si>
  <si>
    <t>中三</t>
  </si>
  <si>
    <t>中学１年</t>
  </si>
  <si>
    <t>中学２年</t>
  </si>
  <si>
    <t>中学３年</t>
  </si>
  <si>
    <t>個人種目計</t>
  </si>
  <si>
    <t>に入力し各申込シートに入力してください。（自動計算されます。）</t>
  </si>
  <si>
    <t>※黄色いセル</t>
  </si>
  <si>
    <t>ふりがな</t>
  </si>
  <si>
    <t>ふりがな</t>
  </si>
  <si>
    <t>入力必須項目</t>
  </si>
  <si>
    <t>形：中学生
組手：中学１年</t>
  </si>
  <si>
    <t>組手：中学２年</t>
  </si>
  <si>
    <t>組手：中学３年</t>
  </si>
  <si>
    <t>ファイル名は「スポ少中央大会申込【申込団体名】」で保存し送信してください。</t>
  </si>
  <si>
    <r>
      <t>スポーツ少年団中央大会空手道競技　申込取りまとめ表</t>
    </r>
    <r>
      <rPr>
        <b/>
        <u val="single"/>
        <sz val="18"/>
        <color indexed="10"/>
        <rFont val="ＭＳ Ｐゴシック"/>
        <family val="3"/>
      </rPr>
      <t>（2021年度よりメールのみの申込となります。）</t>
    </r>
  </si>
  <si>
    <t>※学年・氏名・種目は必ず入力してください。氏名は姓と名の間にスペースを入れてください。
（氏名を入力すると自動で所属団体名が表示されます。）※中学生形は１～３年合同となります。</t>
  </si>
  <si>
    <t>スポーツ少年団中央大会空手道競技　　【女子・個人種目申込】</t>
  </si>
  <si>
    <t>スポーツ少年団中央大会空手道競技　　【男子・個人種目申込】</t>
  </si>
  <si>
    <t>mailto:rie@koutokukan.com</t>
  </si>
  <si>
    <t>6月9日（金）※申込締切までに参加費等の送金をお願いします。（期限厳守）</t>
  </si>
  <si>
    <r>
      <t>　</t>
    </r>
    <r>
      <rPr>
        <sz val="12"/>
        <color indexed="8"/>
        <rFont val="ＭＳ Ｐゴシック"/>
        <family val="3"/>
      </rPr>
      <t>◆振込先◆</t>
    </r>
    <r>
      <rPr>
        <sz val="14"/>
        <color indexed="8"/>
        <rFont val="ＭＳ Ｐゴシック"/>
        <family val="3"/>
      </rPr>
      <t xml:space="preserve">
 ゆうちょ銀行
 記号 17380　番号 22066981 　口座名義</t>
    </r>
    <r>
      <rPr>
        <sz val="18"/>
        <color indexed="8"/>
        <rFont val="ＭＳ Ｐゴシック"/>
        <family val="3"/>
      </rPr>
      <t>：</t>
    </r>
    <r>
      <rPr>
        <sz val="16"/>
        <color indexed="8"/>
        <rFont val="ＭＳ Ｐゴシック"/>
        <family val="3"/>
      </rPr>
      <t>社）宮崎県空手道連盟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</si>
</sst>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b/>
      <u val="single"/>
      <sz val="18"/>
      <color indexed="10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24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5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8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b/>
      <u val="single"/>
      <sz val="18"/>
      <color theme="1"/>
      <name val="Calibri"/>
      <family val="3"/>
    </font>
    <font>
      <sz val="9"/>
      <color theme="1"/>
      <name val="Calibri"/>
      <family val="3"/>
    </font>
    <font>
      <sz val="24"/>
      <color theme="1"/>
      <name val="Calibri"/>
      <family val="3"/>
    </font>
    <font>
      <b/>
      <u val="single"/>
      <sz val="11"/>
      <color rgb="FFFF0000"/>
      <name val="Calibri"/>
      <family val="3"/>
    </font>
    <font>
      <sz val="20"/>
      <color theme="1"/>
      <name val="Calibri"/>
      <family val="3"/>
    </font>
    <font>
      <b/>
      <sz val="12"/>
      <color theme="1"/>
      <name val="Calibri"/>
      <family val="3"/>
    </font>
    <font>
      <b/>
      <u val="single"/>
      <sz val="11"/>
      <color theme="1"/>
      <name val="Calibri"/>
      <family val="3"/>
    </font>
    <font>
      <b/>
      <sz val="18"/>
      <color theme="1"/>
      <name val="Calibri"/>
      <family val="3"/>
    </font>
    <font>
      <b/>
      <sz val="15"/>
      <color theme="1"/>
      <name val="Calibri"/>
      <family val="3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5" tint="0.3999499976634979"/>
        <bgColor indexed="64"/>
      </patternFill>
    </fill>
    <fill>
      <gradientFill degree="90">
        <stop position="0">
          <color theme="0"/>
        </stop>
        <stop position="0.5">
          <color rgb="FFFFFF66"/>
        </stop>
        <stop position="1">
          <color theme="0"/>
        </stop>
      </gradient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ck"/>
      <top/>
      <bottom style="thin"/>
    </border>
    <border>
      <left style="medium"/>
      <right style="medium"/>
      <top style="medium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thick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14" fontId="58" fillId="0" borderId="0" xfId="0" applyNumberFormat="1" applyFont="1" applyBorder="1" applyAlignment="1">
      <alignment vertical="center"/>
    </xf>
    <xf numFmtId="0" fontId="58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33" borderId="12" xfId="0" applyFont="1" applyFill="1" applyBorder="1" applyAlignment="1" applyProtection="1">
      <alignment horizontal="center" vertical="center"/>
      <protection locked="0"/>
    </xf>
    <xf numFmtId="0" fontId="58" fillId="33" borderId="13" xfId="0" applyFont="1" applyFill="1" applyBorder="1" applyAlignment="1" applyProtection="1">
      <alignment vertical="center"/>
      <protection locked="0"/>
    </xf>
    <xf numFmtId="0" fontId="58" fillId="33" borderId="14" xfId="0" applyFont="1" applyFill="1" applyBorder="1" applyAlignment="1" applyProtection="1">
      <alignment horizontal="center" vertical="center"/>
      <protection locked="0"/>
    </xf>
    <xf numFmtId="0" fontId="58" fillId="33" borderId="15" xfId="0" applyFont="1" applyFill="1" applyBorder="1" applyAlignment="1" applyProtection="1">
      <alignment horizontal="center" vertical="center"/>
      <protection locked="0"/>
    </xf>
    <xf numFmtId="0" fontId="58" fillId="33" borderId="16" xfId="0" applyFont="1" applyFill="1" applyBorder="1" applyAlignment="1" applyProtection="1">
      <alignment vertical="center"/>
      <protection locked="0"/>
    </xf>
    <xf numFmtId="0" fontId="58" fillId="34" borderId="16" xfId="0" applyFont="1" applyFill="1" applyBorder="1" applyAlignment="1">
      <alignment horizontal="center" vertical="center" shrinkToFit="1"/>
    </xf>
    <xf numFmtId="0" fontId="58" fillId="0" borderId="17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8" fillId="33" borderId="19" xfId="0" applyFont="1" applyFill="1" applyBorder="1" applyAlignment="1" applyProtection="1">
      <alignment horizontal="center" vertical="center"/>
      <protection locked="0"/>
    </xf>
    <xf numFmtId="0" fontId="58" fillId="33" borderId="20" xfId="0" applyFont="1" applyFill="1" applyBorder="1" applyAlignment="1" applyProtection="1">
      <alignment horizontal="center" vertical="center"/>
      <protection locked="0"/>
    </xf>
    <xf numFmtId="0" fontId="58" fillId="35" borderId="13" xfId="0" applyFont="1" applyFill="1" applyBorder="1" applyAlignment="1">
      <alignment horizontal="center" vertical="center"/>
    </xf>
    <xf numFmtId="0" fontId="58" fillId="35" borderId="21" xfId="0" applyFont="1" applyFill="1" applyBorder="1" applyAlignment="1">
      <alignment horizontal="center" vertical="center"/>
    </xf>
    <xf numFmtId="0" fontId="58" fillId="35" borderId="16" xfId="0" applyFont="1" applyFill="1" applyBorder="1" applyAlignment="1">
      <alignment horizontal="center" vertical="center"/>
    </xf>
    <xf numFmtId="0" fontId="58" fillId="35" borderId="22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58" fillId="34" borderId="13" xfId="0" applyFont="1" applyFill="1" applyBorder="1" applyAlignment="1">
      <alignment horizontal="center" vertical="center"/>
    </xf>
    <xf numFmtId="0" fontId="58" fillId="34" borderId="21" xfId="0" applyFont="1" applyFill="1" applyBorder="1" applyAlignment="1">
      <alignment horizontal="center" vertical="center"/>
    </xf>
    <xf numFmtId="0" fontId="58" fillId="36" borderId="23" xfId="0" applyFont="1" applyFill="1" applyBorder="1" applyAlignment="1" applyProtection="1">
      <alignment vertical="center"/>
      <protection locked="0"/>
    </xf>
    <xf numFmtId="0" fontId="58" fillId="36" borderId="24" xfId="0" applyFont="1" applyFill="1" applyBorder="1" applyAlignment="1" applyProtection="1">
      <alignment horizontal="center" vertical="center"/>
      <protection locked="0"/>
    </xf>
    <xf numFmtId="0" fontId="58" fillId="36" borderId="13" xfId="0" applyFont="1" applyFill="1" applyBorder="1" applyAlignment="1" applyProtection="1">
      <alignment vertical="center"/>
      <protection locked="0"/>
    </xf>
    <xf numFmtId="0" fontId="58" fillId="36" borderId="14" xfId="0" applyFont="1" applyFill="1" applyBorder="1" applyAlignment="1" applyProtection="1">
      <alignment horizontal="center" vertical="center"/>
      <protection locked="0"/>
    </xf>
    <xf numFmtId="0" fontId="58" fillId="36" borderId="19" xfId="0" applyFont="1" applyFill="1" applyBorder="1" applyAlignment="1" applyProtection="1">
      <alignment horizontal="center" vertical="center"/>
      <protection locked="0"/>
    </xf>
    <xf numFmtId="0" fontId="58" fillId="36" borderId="16" xfId="0" applyFont="1" applyFill="1" applyBorder="1" applyAlignment="1" applyProtection="1">
      <alignment vertical="center"/>
      <protection locked="0"/>
    </xf>
    <xf numFmtId="0" fontId="58" fillId="36" borderId="20" xfId="0" applyFont="1" applyFill="1" applyBorder="1" applyAlignment="1" applyProtection="1">
      <alignment horizontal="center" vertical="center"/>
      <protection locked="0"/>
    </xf>
    <xf numFmtId="0" fontId="58" fillId="36" borderId="13" xfId="0" applyFont="1" applyFill="1" applyBorder="1" applyAlignment="1">
      <alignment horizontal="center" vertical="center"/>
    </xf>
    <xf numFmtId="0" fontId="58" fillId="36" borderId="21" xfId="0" applyFont="1" applyFill="1" applyBorder="1" applyAlignment="1">
      <alignment horizontal="center" vertical="center"/>
    </xf>
    <xf numFmtId="0" fontId="58" fillId="36" borderId="16" xfId="0" applyFont="1" applyFill="1" applyBorder="1" applyAlignment="1">
      <alignment horizontal="center" vertical="center"/>
    </xf>
    <xf numFmtId="0" fontId="58" fillId="36" borderId="22" xfId="0" applyFont="1" applyFill="1" applyBorder="1" applyAlignment="1">
      <alignment horizontal="center" vertical="center"/>
    </xf>
    <xf numFmtId="176" fontId="61" fillId="0" borderId="25" xfId="0" applyNumberFormat="1" applyFont="1" applyBorder="1" applyAlignment="1">
      <alignment horizontal="right" vertical="center" shrinkToFit="1"/>
    </xf>
    <xf numFmtId="176" fontId="61" fillId="36" borderId="25" xfId="0" applyNumberFormat="1" applyFont="1" applyFill="1" applyBorder="1" applyAlignment="1">
      <alignment horizontal="right" vertical="center" shrinkToFit="1"/>
    </xf>
    <xf numFmtId="176" fontId="61" fillId="36" borderId="26" xfId="0" applyNumberFormat="1" applyFont="1" applyFill="1" applyBorder="1" applyAlignment="1">
      <alignment horizontal="right" vertical="center" shrinkToFit="1"/>
    </xf>
    <xf numFmtId="176" fontId="61" fillId="35" borderId="27" xfId="0" applyNumberFormat="1" applyFont="1" applyFill="1" applyBorder="1" applyAlignment="1">
      <alignment horizontal="right" vertical="center" shrinkToFit="1"/>
    </xf>
    <xf numFmtId="176" fontId="61" fillId="35" borderId="25" xfId="0" applyNumberFormat="1" applyFont="1" applyFill="1" applyBorder="1" applyAlignment="1">
      <alignment horizontal="right" vertical="center" shrinkToFit="1"/>
    </xf>
    <xf numFmtId="176" fontId="61" fillId="35" borderId="28" xfId="0" applyNumberFormat="1" applyFont="1" applyFill="1" applyBorder="1" applyAlignment="1">
      <alignment horizontal="right" vertical="center" shrinkToFit="1"/>
    </xf>
    <xf numFmtId="176" fontId="61" fillId="36" borderId="28" xfId="0" applyNumberFormat="1" applyFont="1" applyFill="1" applyBorder="1" applyAlignment="1">
      <alignment horizontal="right" vertical="center" shrinkToFit="1"/>
    </xf>
    <xf numFmtId="176" fontId="61" fillId="0" borderId="29" xfId="0" applyNumberFormat="1" applyFont="1" applyBorder="1" applyAlignment="1">
      <alignment vertical="center" shrinkToFit="1"/>
    </xf>
    <xf numFmtId="176" fontId="61" fillId="0" borderId="30" xfId="0" applyNumberFormat="1" applyFont="1" applyBorder="1" applyAlignment="1">
      <alignment vertical="center" shrinkToFit="1"/>
    </xf>
    <xf numFmtId="176" fontId="61" fillId="0" borderId="31" xfId="0" applyNumberFormat="1" applyFont="1" applyBorder="1" applyAlignment="1">
      <alignment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58" fillId="34" borderId="22" xfId="0" applyFont="1" applyFill="1" applyBorder="1" applyAlignment="1">
      <alignment horizontal="center" vertical="center"/>
    </xf>
    <xf numFmtId="0" fontId="58" fillId="33" borderId="32" xfId="0" applyFont="1" applyFill="1" applyBorder="1" applyAlignment="1" applyProtection="1">
      <alignment horizontal="center" vertical="center"/>
      <protection locked="0"/>
    </xf>
    <xf numFmtId="0" fontId="58" fillId="33" borderId="21" xfId="0" applyFont="1" applyFill="1" applyBorder="1" applyAlignment="1" applyProtection="1">
      <alignment horizontal="center" vertical="center"/>
      <protection locked="0"/>
    </xf>
    <xf numFmtId="0" fontId="58" fillId="33" borderId="22" xfId="0" applyFont="1" applyFill="1" applyBorder="1" applyAlignment="1" applyProtection="1">
      <alignment horizontal="center" vertical="center"/>
      <protection locked="0"/>
    </xf>
    <xf numFmtId="0" fontId="61" fillId="0" borderId="33" xfId="0" applyFont="1" applyFill="1" applyBorder="1" applyAlignment="1">
      <alignment horizontal="center" vertical="center" shrinkToFit="1"/>
    </xf>
    <xf numFmtId="56" fontId="0" fillId="34" borderId="28" xfId="0" applyNumberFormat="1" applyFill="1" applyBorder="1" applyAlignment="1" applyProtection="1">
      <alignment horizontal="center" vertical="center" shrinkToFit="1"/>
      <protection locked="0"/>
    </xf>
    <xf numFmtId="0" fontId="58" fillId="36" borderId="34" xfId="0" applyFont="1" applyFill="1" applyBorder="1" applyAlignment="1" applyProtection="1">
      <alignment horizontal="center" vertical="center"/>
      <protection locked="0"/>
    </xf>
    <xf numFmtId="0" fontId="58" fillId="36" borderId="35" xfId="0" applyFont="1" applyFill="1" applyBorder="1" applyAlignment="1" applyProtection="1">
      <alignment horizontal="center" vertical="center"/>
      <protection locked="0"/>
    </xf>
    <xf numFmtId="0" fontId="58" fillId="36" borderId="10" xfId="0" applyFont="1" applyFill="1" applyBorder="1" applyAlignment="1" applyProtection="1">
      <alignment horizontal="center" vertical="center"/>
      <protection locked="0"/>
    </xf>
    <xf numFmtId="0" fontId="58" fillId="36" borderId="32" xfId="0" applyFont="1" applyFill="1" applyBorder="1" applyAlignment="1" applyProtection="1">
      <alignment horizontal="center" vertical="center"/>
      <protection locked="0"/>
    </xf>
    <xf numFmtId="0" fontId="58" fillId="36" borderId="21" xfId="0" applyFont="1" applyFill="1" applyBorder="1" applyAlignment="1" applyProtection="1">
      <alignment horizontal="center" vertical="center"/>
      <protection locked="0"/>
    </xf>
    <xf numFmtId="0" fontId="58" fillId="36" borderId="11" xfId="0" applyFont="1" applyFill="1" applyBorder="1" applyAlignment="1" applyProtection="1">
      <alignment horizontal="center" vertical="center"/>
      <protection locked="0"/>
    </xf>
    <xf numFmtId="0" fontId="58" fillId="36" borderId="22" xfId="0" applyFont="1" applyFill="1" applyBorder="1" applyAlignment="1" applyProtection="1">
      <alignment horizontal="center" vertical="center"/>
      <protection locked="0"/>
    </xf>
    <xf numFmtId="0" fontId="58" fillId="24" borderId="13" xfId="0" applyFont="1" applyFill="1" applyBorder="1" applyAlignment="1" applyProtection="1">
      <alignment horizontal="center" vertical="center" shrinkToFit="1"/>
      <protection/>
    </xf>
    <xf numFmtId="0" fontId="58" fillId="24" borderId="16" xfId="0" applyFont="1" applyFill="1" applyBorder="1" applyAlignment="1" applyProtection="1">
      <alignment horizontal="center" vertical="center" shrinkToFit="1"/>
      <protection/>
    </xf>
    <xf numFmtId="0" fontId="58" fillId="37" borderId="23" xfId="0" applyFont="1" applyFill="1" applyBorder="1" applyAlignment="1" applyProtection="1">
      <alignment horizontal="center" vertical="center" shrinkToFit="1"/>
      <protection/>
    </xf>
    <xf numFmtId="0" fontId="58" fillId="37" borderId="13" xfId="0" applyFont="1" applyFill="1" applyBorder="1" applyAlignment="1" applyProtection="1">
      <alignment horizontal="center" vertical="center" shrinkToFit="1"/>
      <protection/>
    </xf>
    <xf numFmtId="0" fontId="58" fillId="37" borderId="16" xfId="0" applyFont="1" applyFill="1" applyBorder="1" applyAlignment="1" applyProtection="1">
      <alignment horizontal="center" vertical="center" shrinkToFit="1"/>
      <protection/>
    </xf>
    <xf numFmtId="0" fontId="0" fillId="34" borderId="36" xfId="0" applyFill="1" applyBorder="1" applyAlignment="1" applyProtection="1">
      <alignment horizontal="center" vertical="center" shrinkToFit="1"/>
      <protection locked="0"/>
    </xf>
    <xf numFmtId="0" fontId="58" fillId="33" borderId="14" xfId="0" applyFont="1" applyFill="1" applyBorder="1" applyAlignment="1" applyProtection="1">
      <alignment vertical="center"/>
      <protection locked="0"/>
    </xf>
    <xf numFmtId="0" fontId="58" fillId="33" borderId="19" xfId="0" applyFont="1" applyFill="1" applyBorder="1" applyAlignment="1" applyProtection="1">
      <alignment vertical="center"/>
      <protection locked="0"/>
    </xf>
    <xf numFmtId="0" fontId="58" fillId="33" borderId="20" xfId="0" applyFont="1" applyFill="1" applyBorder="1" applyAlignment="1" applyProtection="1">
      <alignment vertical="center"/>
      <protection locked="0"/>
    </xf>
    <xf numFmtId="0" fontId="58" fillId="36" borderId="24" xfId="0" applyFont="1" applyFill="1" applyBorder="1" applyAlignment="1" applyProtection="1">
      <alignment vertical="center"/>
      <protection locked="0"/>
    </xf>
    <xf numFmtId="0" fontId="58" fillId="36" borderId="14" xfId="0" applyFont="1" applyFill="1" applyBorder="1" applyAlignment="1" applyProtection="1">
      <alignment vertical="center"/>
      <protection locked="0"/>
    </xf>
    <xf numFmtId="0" fontId="58" fillId="36" borderId="19" xfId="0" applyFont="1" applyFill="1" applyBorder="1" applyAlignment="1" applyProtection="1">
      <alignment vertical="center"/>
      <protection locked="0"/>
    </xf>
    <xf numFmtId="0" fontId="58" fillId="36" borderId="2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 shrinkToFit="1"/>
    </xf>
    <xf numFmtId="0" fontId="62" fillId="0" borderId="0" xfId="0" applyFont="1" applyAlignment="1">
      <alignment horizontal="right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3" fillId="38" borderId="39" xfId="0" applyFont="1" applyFill="1" applyBorder="1" applyAlignment="1">
      <alignment horizontal="center" vertical="center" shrinkToFit="1"/>
    </xf>
    <xf numFmtId="0" fontId="61" fillId="0" borderId="0" xfId="0" applyFont="1" applyAlignment="1">
      <alignment vertical="center" shrinkToFit="1"/>
    </xf>
    <xf numFmtId="0" fontId="0" fillId="0" borderId="33" xfId="0" applyBorder="1" applyAlignment="1">
      <alignment horizontal="center" vertical="center" shrinkToFit="1"/>
    </xf>
    <xf numFmtId="0" fontId="61" fillId="0" borderId="40" xfId="0" applyFont="1" applyFill="1" applyBorder="1" applyAlignment="1">
      <alignment horizontal="center" vertical="center" shrinkToFit="1"/>
    </xf>
    <xf numFmtId="0" fontId="61" fillId="0" borderId="41" xfId="0" applyFont="1" applyBorder="1" applyAlignment="1">
      <alignment horizontal="center" vertical="center" shrinkToFit="1"/>
    </xf>
    <xf numFmtId="0" fontId="61" fillId="0" borderId="42" xfId="0" applyFont="1" applyBorder="1" applyAlignment="1">
      <alignment horizontal="center" vertical="center" shrinkToFit="1"/>
    </xf>
    <xf numFmtId="12" fontId="0" fillId="0" borderId="0" xfId="0" applyNumberFormat="1" applyAlignment="1">
      <alignment vertical="center" shrinkToFit="1"/>
    </xf>
    <xf numFmtId="0" fontId="61" fillId="0" borderId="43" xfId="0" applyFont="1" applyFill="1" applyBorder="1" applyAlignment="1">
      <alignment horizontal="distributed" vertical="center" shrinkToFit="1"/>
    </xf>
    <xf numFmtId="0" fontId="61" fillId="0" borderId="44" xfId="0" applyFont="1" applyBorder="1" applyAlignment="1">
      <alignment horizontal="distributed" vertical="center" shrinkToFit="1"/>
    </xf>
    <xf numFmtId="0" fontId="61" fillId="0" borderId="45" xfId="0" applyFont="1" applyFill="1" applyBorder="1" applyAlignment="1">
      <alignment horizontal="distributed" vertical="center" shrinkToFit="1"/>
    </xf>
    <xf numFmtId="0" fontId="61" fillId="0" borderId="0" xfId="0" applyFont="1" applyFill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61" fillId="0" borderId="0" xfId="0" applyFont="1" applyBorder="1" applyAlignment="1">
      <alignment vertical="center" shrinkToFit="1"/>
    </xf>
    <xf numFmtId="176" fontId="61" fillId="39" borderId="27" xfId="0" applyNumberFormat="1" applyFont="1" applyFill="1" applyBorder="1" applyAlignment="1">
      <alignment horizontal="right" vertical="center" shrinkToFit="1"/>
    </xf>
    <xf numFmtId="176" fontId="61" fillId="39" borderId="38" xfId="0" applyNumberFormat="1" applyFont="1" applyFill="1" applyBorder="1" applyAlignment="1">
      <alignment horizontal="right" vertical="center" shrinkToFit="1"/>
    </xf>
    <xf numFmtId="176" fontId="61" fillId="39" borderId="26" xfId="0" applyNumberFormat="1" applyFont="1" applyFill="1" applyBorder="1" applyAlignment="1">
      <alignment horizontal="right" vertical="center" shrinkToFit="1"/>
    </xf>
    <xf numFmtId="176" fontId="61" fillId="39" borderId="14" xfId="0" applyNumberFormat="1" applyFont="1" applyFill="1" applyBorder="1" applyAlignment="1">
      <alignment horizontal="right" vertical="center" shrinkToFit="1"/>
    </xf>
    <xf numFmtId="0" fontId="64" fillId="0" borderId="42" xfId="0" applyFont="1" applyBorder="1" applyAlignment="1">
      <alignment horizontal="center" vertical="center" wrapText="1" shrinkToFit="1"/>
    </xf>
    <xf numFmtId="0" fontId="0" fillId="0" borderId="0" xfId="0" applyFill="1" applyAlignment="1">
      <alignment vertical="center" shrinkToFit="1"/>
    </xf>
    <xf numFmtId="0" fontId="62" fillId="0" borderId="46" xfId="0" applyFont="1" applyFill="1" applyBorder="1" applyAlignment="1">
      <alignment horizontal="center" vertical="center" shrinkToFit="1"/>
    </xf>
    <xf numFmtId="12" fontId="61" fillId="0" borderId="46" xfId="0" applyNumberFormat="1" applyFont="1" applyFill="1" applyBorder="1" applyAlignment="1" applyProtection="1">
      <alignment vertical="center" shrinkToFit="1"/>
      <protection locked="0"/>
    </xf>
    <xf numFmtId="0" fontId="61" fillId="0" borderId="46" xfId="0" applyFont="1" applyFill="1" applyBorder="1" applyAlignment="1">
      <alignment vertical="center" shrinkToFit="1"/>
    </xf>
    <xf numFmtId="0" fontId="0" fillId="40" borderId="0" xfId="0" applyFill="1" applyAlignment="1">
      <alignment vertical="center" shrinkToFit="1"/>
    </xf>
    <xf numFmtId="0" fontId="52" fillId="40" borderId="0" xfId="0" applyFont="1" applyFill="1" applyAlignment="1">
      <alignment horizontal="right" vertical="center" shrinkToFit="1"/>
    </xf>
    <xf numFmtId="0" fontId="65" fillId="40" borderId="0" xfId="0" applyFont="1" applyFill="1" applyBorder="1" applyAlignment="1">
      <alignment horizontal="center" vertical="center" shrinkToFit="1"/>
    </xf>
    <xf numFmtId="0" fontId="66" fillId="9" borderId="33" xfId="0" applyFont="1" applyFill="1" applyBorder="1" applyAlignment="1">
      <alignment horizontal="center" vertical="center" shrinkToFit="1"/>
    </xf>
    <xf numFmtId="0" fontId="66" fillId="9" borderId="47" xfId="0" applyFont="1" applyFill="1" applyBorder="1" applyAlignment="1">
      <alignment horizontal="center" vertical="center" shrinkToFit="1"/>
    </xf>
    <xf numFmtId="0" fontId="44" fillId="40" borderId="0" xfId="43" applyFill="1" applyAlignment="1">
      <alignment vertical="center"/>
    </xf>
    <xf numFmtId="0" fontId="67" fillId="40" borderId="0" xfId="0" applyFont="1" applyFill="1" applyAlignment="1">
      <alignment vertical="center"/>
    </xf>
    <xf numFmtId="0" fontId="68" fillId="40" borderId="0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34" borderId="36" xfId="0" applyFill="1" applyBorder="1" applyAlignment="1" applyProtection="1">
      <alignment horizontal="center" vertical="center" shrinkToFit="1"/>
      <protection locked="0"/>
    </xf>
    <xf numFmtId="0" fontId="0" fillId="34" borderId="25" xfId="0" applyFill="1" applyBorder="1" applyAlignment="1" applyProtection="1">
      <alignment horizontal="center" vertical="center" shrinkToFit="1"/>
      <protection locked="0"/>
    </xf>
    <xf numFmtId="0" fontId="0" fillId="0" borderId="48" xfId="0" applyBorder="1" applyAlignment="1">
      <alignment horizontal="center" vertical="center" shrinkToFit="1"/>
    </xf>
    <xf numFmtId="0" fontId="61" fillId="0" borderId="49" xfId="0" applyFont="1" applyBorder="1" applyAlignment="1">
      <alignment horizontal="left" vertical="center" wrapText="1" shrinkToFit="1"/>
    </xf>
    <xf numFmtId="0" fontId="61" fillId="0" borderId="39" xfId="0" applyFont="1" applyBorder="1" applyAlignment="1">
      <alignment horizontal="left" vertical="center" shrinkToFit="1"/>
    </xf>
    <xf numFmtId="0" fontId="61" fillId="0" borderId="50" xfId="0" applyFont="1" applyBorder="1" applyAlignment="1">
      <alignment horizontal="left" vertical="center" shrinkToFit="1"/>
    </xf>
    <xf numFmtId="0" fontId="61" fillId="0" borderId="51" xfId="0" applyFont="1" applyBorder="1" applyAlignment="1">
      <alignment horizontal="left" vertical="center" shrinkToFit="1"/>
    </xf>
    <xf numFmtId="0" fontId="61" fillId="0" borderId="46" xfId="0" applyFont="1" applyBorder="1" applyAlignment="1">
      <alignment horizontal="left" vertical="center" shrinkToFit="1"/>
    </xf>
    <xf numFmtId="0" fontId="61" fillId="0" borderId="52" xfId="0" applyFont="1" applyBorder="1" applyAlignment="1">
      <alignment horizontal="left" vertical="center" shrinkToFit="1"/>
    </xf>
    <xf numFmtId="0" fontId="0" fillId="34" borderId="53" xfId="0" applyFill="1" applyBorder="1" applyAlignment="1" applyProtection="1">
      <alignment horizontal="center" vertical="center" shrinkToFit="1"/>
      <protection locked="0"/>
    </xf>
    <xf numFmtId="0" fontId="68" fillId="0" borderId="0" xfId="0" applyFont="1" applyBorder="1" applyAlignment="1">
      <alignment horizontal="left" vertical="center" shrinkToFit="1"/>
    </xf>
    <xf numFmtId="0" fontId="69" fillId="40" borderId="0" xfId="0" applyFont="1" applyFill="1" applyBorder="1" applyAlignment="1">
      <alignment vertical="center" shrinkToFit="1"/>
    </xf>
    <xf numFmtId="0" fontId="62" fillId="0" borderId="46" xfId="0" applyFont="1" applyBorder="1" applyAlignment="1">
      <alignment horizontal="left" vertical="center" shrinkToFit="1"/>
    </xf>
    <xf numFmtId="0" fontId="62" fillId="0" borderId="0" xfId="0" applyFont="1" applyBorder="1" applyAlignment="1">
      <alignment horizontal="left" vertical="center" shrinkToFit="1"/>
    </xf>
    <xf numFmtId="0" fontId="68" fillId="0" borderId="39" xfId="0" applyFont="1" applyBorder="1" applyAlignment="1">
      <alignment horizontal="left" vertical="center" shrinkToFit="1"/>
    </xf>
    <xf numFmtId="0" fontId="70" fillId="41" borderId="0" xfId="0" applyFont="1" applyFill="1" applyAlignment="1">
      <alignment horizontal="center" vertical="center"/>
    </xf>
    <xf numFmtId="0" fontId="58" fillId="34" borderId="54" xfId="0" applyFont="1" applyFill="1" applyBorder="1" applyAlignment="1">
      <alignment horizontal="center" vertical="center"/>
    </xf>
    <xf numFmtId="0" fontId="58" fillId="34" borderId="55" xfId="0" applyFont="1" applyFill="1" applyBorder="1" applyAlignment="1">
      <alignment horizontal="center" vertical="center"/>
    </xf>
    <xf numFmtId="0" fontId="58" fillId="34" borderId="56" xfId="0" applyFont="1" applyFill="1" applyBorder="1" applyAlignment="1">
      <alignment horizontal="center" vertical="center"/>
    </xf>
    <xf numFmtId="0" fontId="58" fillId="34" borderId="57" xfId="0" applyFont="1" applyFill="1" applyBorder="1" applyAlignment="1">
      <alignment horizontal="center" vertical="center"/>
    </xf>
    <xf numFmtId="0" fontId="58" fillId="34" borderId="58" xfId="0" applyFont="1" applyFill="1" applyBorder="1" applyAlignment="1">
      <alignment horizontal="center" vertical="center" wrapText="1"/>
    </xf>
    <xf numFmtId="0" fontId="58" fillId="34" borderId="59" xfId="0" applyFont="1" applyFill="1" applyBorder="1" applyAlignment="1">
      <alignment horizontal="center" vertical="center" wrapText="1"/>
    </xf>
    <xf numFmtId="0" fontId="58" fillId="34" borderId="58" xfId="0" applyFont="1" applyFill="1" applyBorder="1" applyAlignment="1">
      <alignment horizontal="center" vertical="center"/>
    </xf>
    <xf numFmtId="0" fontId="58" fillId="34" borderId="59" xfId="0" applyFont="1" applyFill="1" applyBorder="1" applyAlignment="1">
      <alignment horizontal="center" vertical="center"/>
    </xf>
    <xf numFmtId="0" fontId="58" fillId="34" borderId="24" xfId="0" applyFont="1" applyFill="1" applyBorder="1" applyAlignment="1">
      <alignment horizontal="center" vertical="center" shrinkToFit="1"/>
    </xf>
    <xf numFmtId="0" fontId="58" fillId="34" borderId="60" xfId="0" applyFont="1" applyFill="1" applyBorder="1" applyAlignment="1">
      <alignment horizontal="center" vertical="center" shrinkToFit="1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58" fillId="34" borderId="34" xfId="0" applyFont="1" applyFill="1" applyBorder="1" applyAlignment="1">
      <alignment horizontal="center" vertical="center"/>
    </xf>
    <xf numFmtId="0" fontId="58" fillId="34" borderId="23" xfId="0" applyFont="1" applyFill="1" applyBorder="1" applyAlignment="1">
      <alignment horizontal="center" vertical="center"/>
    </xf>
    <xf numFmtId="0" fontId="58" fillId="34" borderId="35" xfId="0" applyFont="1" applyFill="1" applyBorder="1" applyAlignment="1">
      <alignment horizontal="center" vertical="center"/>
    </xf>
    <xf numFmtId="0" fontId="70" fillId="13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e@koutokukan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20"/>
  <sheetViews>
    <sheetView tabSelected="1" zoomScalePageLayoutView="0" workbookViewId="0" topLeftCell="B1">
      <selection activeCell="I4" sqref="I4:N5"/>
    </sheetView>
  </sheetViews>
  <sheetFormatPr defaultColWidth="8.8515625" defaultRowHeight="15"/>
  <cols>
    <col min="1" max="1" width="14.421875" style="78" customWidth="1"/>
    <col min="2" max="2" width="20.7109375" style="78" customWidth="1"/>
    <col min="3" max="15" width="11.57421875" style="78" customWidth="1"/>
    <col min="16" max="16" width="9.00390625" style="78" hidden="1" customWidth="1"/>
    <col min="17" max="17" width="0" style="78" hidden="1" customWidth="1"/>
    <col min="18" max="16384" width="8.8515625" style="78" customWidth="1"/>
  </cols>
  <sheetData>
    <row r="1" spans="1:14" ht="30" customHeight="1">
      <c r="A1" s="109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31.5" customHeight="1">
      <c r="A2" s="107"/>
      <c r="B2" s="108" t="s">
        <v>21</v>
      </c>
      <c r="C2" s="112" t="s">
        <v>57</v>
      </c>
      <c r="D2" s="113"/>
      <c r="E2" s="113"/>
      <c r="F2" s="113"/>
      <c r="G2" s="114" t="s">
        <v>23</v>
      </c>
      <c r="H2" s="114"/>
      <c r="I2" s="128" t="s">
        <v>52</v>
      </c>
      <c r="J2" s="128"/>
      <c r="K2" s="128"/>
      <c r="L2" s="128"/>
      <c r="M2" s="128"/>
      <c r="N2" s="128"/>
    </row>
    <row r="3" spans="2:11" ht="30" customHeight="1" thickBot="1">
      <c r="B3" s="79" t="s">
        <v>22</v>
      </c>
      <c r="C3" s="129" t="s">
        <v>58</v>
      </c>
      <c r="D3" s="129"/>
      <c r="E3" s="129"/>
      <c r="F3" s="129"/>
      <c r="G3" s="129"/>
      <c r="H3" s="129"/>
      <c r="I3" s="130"/>
      <c r="J3" s="130"/>
      <c r="K3" s="130"/>
    </row>
    <row r="4" spans="1:14" ht="35.25" customHeight="1">
      <c r="A4" s="110" t="s">
        <v>48</v>
      </c>
      <c r="B4" s="80" t="s">
        <v>16</v>
      </c>
      <c r="C4" s="81" t="s">
        <v>19</v>
      </c>
      <c r="D4" s="82" t="s">
        <v>20</v>
      </c>
      <c r="E4" s="115" t="s">
        <v>17</v>
      </c>
      <c r="F4" s="116"/>
      <c r="G4" s="116" t="s">
        <v>24</v>
      </c>
      <c r="H4" s="119"/>
      <c r="I4" s="120" t="s">
        <v>59</v>
      </c>
      <c r="J4" s="121"/>
      <c r="K4" s="121"/>
      <c r="L4" s="121"/>
      <c r="M4" s="121"/>
      <c r="N4" s="122"/>
    </row>
    <row r="5" spans="1:14" ht="26.25" customHeight="1" thickBot="1">
      <c r="A5" s="111"/>
      <c r="B5" s="70"/>
      <c r="C5" s="39">
        <f>200*(COUNTA('男子申込(形・組手共通)'!D5:D104)+COUNTA('女子申込(形・組手共通)'!D5:D104))</f>
        <v>0</v>
      </c>
      <c r="D5" s="57"/>
      <c r="E5" s="117"/>
      <c r="F5" s="118"/>
      <c r="G5" s="118"/>
      <c r="H5" s="126"/>
      <c r="I5" s="123"/>
      <c r="J5" s="124"/>
      <c r="K5" s="124"/>
      <c r="L5" s="124"/>
      <c r="M5" s="124"/>
      <c r="N5" s="125"/>
    </row>
    <row r="6" spans="1:15" ht="26.25" customHeight="1">
      <c r="A6" s="83"/>
      <c r="B6" s="84" t="s">
        <v>45</v>
      </c>
      <c r="C6" s="131" t="s">
        <v>44</v>
      </c>
      <c r="D6" s="131"/>
      <c r="E6" s="131"/>
      <c r="F6" s="131"/>
      <c r="G6" s="131"/>
      <c r="H6" s="127"/>
      <c r="I6" s="127"/>
      <c r="J6" s="127"/>
      <c r="K6" s="127"/>
      <c r="L6" s="127"/>
      <c r="M6" s="127"/>
      <c r="N6" s="127"/>
      <c r="O6" s="127"/>
    </row>
    <row r="7" spans="1:7" ht="26.25" customHeight="1" thickBot="1">
      <c r="A7" s="103"/>
      <c r="B7" s="104"/>
      <c r="C7" s="105"/>
      <c r="D7" s="106"/>
      <c r="E7" s="85"/>
      <c r="F7" s="85"/>
      <c r="G7" s="85"/>
    </row>
    <row r="8" spans="1:13" ht="26.25" customHeight="1" thickBot="1">
      <c r="A8" s="86" t="s">
        <v>16</v>
      </c>
      <c r="B8" s="87" t="s">
        <v>25</v>
      </c>
      <c r="C8" s="88" t="s">
        <v>5</v>
      </c>
      <c r="D8" s="88" t="s">
        <v>6</v>
      </c>
      <c r="E8" s="88" t="s">
        <v>7</v>
      </c>
      <c r="F8" s="88" t="s">
        <v>8</v>
      </c>
      <c r="G8" s="88" t="s">
        <v>9</v>
      </c>
      <c r="H8" s="88" t="s">
        <v>10</v>
      </c>
      <c r="I8" s="102" t="s">
        <v>49</v>
      </c>
      <c r="J8" s="89" t="s">
        <v>50</v>
      </c>
      <c r="K8" s="89" t="s">
        <v>51</v>
      </c>
      <c r="L8" s="56" t="s">
        <v>43</v>
      </c>
      <c r="M8" s="90"/>
    </row>
    <row r="9" spans="1:13" ht="18.75" customHeight="1">
      <c r="A9" s="49">
        <f>$B$5</f>
        <v>0</v>
      </c>
      <c r="B9" s="91" t="s">
        <v>26</v>
      </c>
      <c r="C9" s="42">
        <f>'男子申込(形・組手共通)'!$N$5</f>
        <v>0</v>
      </c>
      <c r="D9" s="42">
        <f>'男子申込(形・組手共通)'!$N$6</f>
        <v>0</v>
      </c>
      <c r="E9" s="42">
        <f>'男子申込(形・組手共通)'!$N$7</f>
        <v>0</v>
      </c>
      <c r="F9" s="42">
        <f>'男子申込(形・組手共通)'!$N$8</f>
        <v>0</v>
      </c>
      <c r="G9" s="42">
        <f>'男子申込(形・組手共通)'!$N$9</f>
        <v>0</v>
      </c>
      <c r="H9" s="42">
        <f>'男子申込(形・組手共通)'!$N$10</f>
        <v>0</v>
      </c>
      <c r="I9" s="42">
        <f>'男子申込(形・組手共通)'!$N$11+'男子申込(形・組手共通)'!$N$12+'男子申込(形・組手共通)'!$N$13</f>
        <v>0</v>
      </c>
      <c r="J9" s="98"/>
      <c r="K9" s="99"/>
      <c r="L9" s="46">
        <f>SUM(C9:K9)</f>
        <v>0</v>
      </c>
      <c r="M9" s="90"/>
    </row>
    <row r="10" spans="1:13" ht="19.5" customHeight="1" thickBot="1">
      <c r="A10" s="50">
        <f>$B$5</f>
        <v>0</v>
      </c>
      <c r="B10" s="92" t="s">
        <v>27</v>
      </c>
      <c r="C10" s="43">
        <f>'男子申込(形・組手共通)'!$O$5</f>
        <v>0</v>
      </c>
      <c r="D10" s="43">
        <f>'男子申込(形・組手共通)'!$O$6</f>
        <v>0</v>
      </c>
      <c r="E10" s="43">
        <f>'男子申込(形・組手共通)'!$O$7</f>
        <v>0</v>
      </c>
      <c r="F10" s="43">
        <f>'男子申込(形・組手共通)'!$O$8</f>
        <v>0</v>
      </c>
      <c r="G10" s="43">
        <f>'男子申込(形・組手共通)'!$O$9</f>
        <v>0</v>
      </c>
      <c r="H10" s="43">
        <f>'男子申込(形・組手共通)'!$O$10</f>
        <v>0</v>
      </c>
      <c r="I10" s="43">
        <f>'男子申込(形・組手共通)'!$O$11</f>
        <v>0</v>
      </c>
      <c r="J10" s="43">
        <f>'男子申込(形・組手共通)'!$O$12</f>
        <v>0</v>
      </c>
      <c r="K10" s="44">
        <f>'男子申込(形・組手共通)'!$O$13</f>
        <v>0</v>
      </c>
      <c r="L10" s="47">
        <f>SUM(C10:K10)</f>
        <v>0</v>
      </c>
      <c r="M10" s="90"/>
    </row>
    <row r="11" spans="1:13" ht="19.5" customHeight="1">
      <c r="A11" s="51">
        <f>$B$5</f>
        <v>0</v>
      </c>
      <c r="B11" s="93" t="s">
        <v>28</v>
      </c>
      <c r="C11" s="41">
        <f>'女子申込(形・組手共通)'!$N$5</f>
        <v>0</v>
      </c>
      <c r="D11" s="41">
        <f>'女子申込(形・組手共通)'!$N$6</f>
        <v>0</v>
      </c>
      <c r="E11" s="41">
        <f>'女子申込(形・組手共通)'!$N$7</f>
        <v>0</v>
      </c>
      <c r="F11" s="41">
        <f>'女子申込(形・組手共通)'!$N$8</f>
        <v>0</v>
      </c>
      <c r="G11" s="41">
        <f>'女子申込(形・組手共通)'!$N$9</f>
        <v>0</v>
      </c>
      <c r="H11" s="41">
        <f>'女子申込(形・組手共通)'!$N$10</f>
        <v>0</v>
      </c>
      <c r="I11" s="41">
        <f>'女子申込(形・組手共通)'!$N$11+'女子申込(形・組手共通)'!$N$12+'女子申込(形・組手共通)'!$N$13</f>
        <v>0</v>
      </c>
      <c r="J11" s="100"/>
      <c r="K11" s="101"/>
      <c r="L11" s="48">
        <f>SUM(C11:K11)</f>
        <v>0</v>
      </c>
      <c r="M11" s="90"/>
    </row>
    <row r="12" spans="1:13" ht="19.5" customHeight="1" thickBot="1">
      <c r="A12" s="50">
        <f>$B$5</f>
        <v>0</v>
      </c>
      <c r="B12" s="92" t="s">
        <v>29</v>
      </c>
      <c r="C12" s="40">
        <f>'女子申込(形・組手共通)'!$O$5</f>
        <v>0</v>
      </c>
      <c r="D12" s="40">
        <f>'女子申込(形・組手共通)'!$O$6</f>
        <v>0</v>
      </c>
      <c r="E12" s="40">
        <f>'女子申込(形・組手共通)'!$O$7</f>
        <v>0</v>
      </c>
      <c r="F12" s="40">
        <f>'女子申込(形・組手共通)'!$O$8</f>
        <v>0</v>
      </c>
      <c r="G12" s="40">
        <f>'女子申込(形・組手共通)'!$O$9</f>
        <v>0</v>
      </c>
      <c r="H12" s="40">
        <f>'女子申込(形・組手共通)'!$O$10</f>
        <v>0</v>
      </c>
      <c r="I12" s="40">
        <f>'女子申込(形・組手共通)'!$O$11</f>
        <v>0</v>
      </c>
      <c r="J12" s="40">
        <f>'女子申込(形・組手共通)'!$O$12</f>
        <v>0</v>
      </c>
      <c r="K12" s="45">
        <f>'女子申込(形・組手共通)'!$O$13</f>
        <v>0</v>
      </c>
      <c r="L12" s="47">
        <f>SUM(C12:K12)</f>
        <v>0</v>
      </c>
      <c r="M12" s="90"/>
    </row>
    <row r="13" spans="2:7" ht="19.5" customHeight="1">
      <c r="B13" s="94"/>
      <c r="E13" s="95"/>
      <c r="F13" s="96"/>
      <c r="G13" s="96"/>
    </row>
    <row r="14" ht="19.5" customHeight="1">
      <c r="A14" s="96"/>
    </row>
    <row r="15" ht="19.5" customHeight="1">
      <c r="A15" s="96"/>
    </row>
    <row r="16" ht="19.5" customHeight="1">
      <c r="A16" s="96"/>
    </row>
    <row r="17" ht="19.5" customHeight="1">
      <c r="A17" s="96"/>
    </row>
    <row r="18" spans="1:2" ht="19.5" customHeight="1">
      <c r="A18" s="96"/>
      <c r="B18" s="96"/>
    </row>
    <row r="19" spans="1:2" ht="19.5" customHeight="1">
      <c r="A19" s="96"/>
      <c r="B19" s="96"/>
    </row>
    <row r="20" spans="1:2" ht="19.5" customHeight="1">
      <c r="A20" s="97"/>
      <c r="B20" s="97"/>
    </row>
    <row r="21" ht="19.5" customHeight="1"/>
    <row r="22" ht="19.5" customHeight="1"/>
    <row r="23" ht="19.5" customHeight="1"/>
    <row r="24" ht="19.5" customHeight="1"/>
    <row r="25" ht="19.5" customHeight="1"/>
  </sheetData>
  <sheetProtection/>
  <mergeCells count="13">
    <mergeCell ref="H6:O6"/>
    <mergeCell ref="I2:N2"/>
    <mergeCell ref="C3:K3"/>
    <mergeCell ref="C6:G6"/>
    <mergeCell ref="A1:N1"/>
    <mergeCell ref="A4:A5"/>
    <mergeCell ref="C2:F2"/>
    <mergeCell ref="G2:H2"/>
    <mergeCell ref="E4:F4"/>
    <mergeCell ref="E5:F5"/>
    <mergeCell ref="G4:H4"/>
    <mergeCell ref="I4:N5"/>
    <mergeCell ref="G5:H5"/>
  </mergeCells>
  <dataValidations count="1">
    <dataValidation type="list" allowBlank="1" showInputMessage="1" showErrorMessage="1" sqref="C7">
      <formula1>$P$7:$P$11</formula1>
    </dataValidation>
  </dataValidations>
  <hyperlinks>
    <hyperlink ref="C2" r:id="rId1" display="mailto:rie@koutokukan.com"/>
  </hyperlinks>
  <printOptions/>
  <pageMargins left="0.7" right="0.7" top="0.75" bottom="0.75" header="0.3" footer="0.3"/>
  <pageSetup fitToHeight="1" fitToWidth="1" horizontalDpi="600" verticalDpi="600" orientation="landscape" paperSize="9" scale="71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11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" sqref="D5"/>
    </sheetView>
  </sheetViews>
  <sheetFormatPr defaultColWidth="9.140625" defaultRowHeight="18" customHeight="1"/>
  <cols>
    <col min="1" max="1" width="7.421875" style="6" customWidth="1"/>
    <col min="2" max="2" width="7.57421875" style="1" customWidth="1"/>
    <col min="3" max="3" width="14.421875" style="1" customWidth="1"/>
    <col min="4" max="5" width="20.421875" style="1" customWidth="1"/>
    <col min="6" max="7" width="8.57421875" style="1" customWidth="1"/>
    <col min="8" max="8" width="3.140625" style="1" customWidth="1"/>
    <col min="9" max="10" width="11.28125" style="6" hidden="1" customWidth="1"/>
    <col min="11" max="11" width="12.7109375" style="1" hidden="1" customWidth="1"/>
    <col min="12" max="12" width="6.28125" style="1" hidden="1" customWidth="1"/>
    <col min="13" max="13" width="10.57421875" style="1" customWidth="1"/>
    <col min="14" max="15" width="8.421875" style="1" customWidth="1"/>
    <col min="16" max="16" width="9.00390625" style="1" customWidth="1"/>
    <col min="17" max="17" width="0" style="1" hidden="1" customWidth="1"/>
    <col min="18" max="16384" width="9.00390625" style="1" customWidth="1"/>
  </cols>
  <sheetData>
    <row r="1" spans="1:15" ht="27" customHeight="1">
      <c r="A1" s="132" t="s">
        <v>56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7" ht="43.5" customHeight="1" thickBot="1">
      <c r="A2" s="143" t="s">
        <v>54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Q2" s="1">
        <f>COUNTA(D5:D104)</f>
        <v>0</v>
      </c>
    </row>
    <row r="3" spans="1:15" ht="21.75" customHeight="1" thickTop="1">
      <c r="A3" s="133" t="s">
        <v>13</v>
      </c>
      <c r="B3" s="135" t="s">
        <v>0</v>
      </c>
      <c r="C3" s="137" t="s">
        <v>30</v>
      </c>
      <c r="D3" s="139" t="s">
        <v>1</v>
      </c>
      <c r="E3" s="139" t="s">
        <v>46</v>
      </c>
      <c r="F3" s="141" t="s">
        <v>2</v>
      </c>
      <c r="G3" s="142"/>
      <c r="H3" s="7"/>
      <c r="K3" s="6"/>
      <c r="L3" s="6"/>
      <c r="M3" s="145" t="s">
        <v>12</v>
      </c>
      <c r="N3" s="146"/>
      <c r="O3" s="147"/>
    </row>
    <row r="4" spans="1:15" ht="21.75" customHeight="1" thickBot="1">
      <c r="A4" s="134"/>
      <c r="B4" s="136"/>
      <c r="C4" s="138"/>
      <c r="D4" s="140"/>
      <c r="E4" s="140"/>
      <c r="F4" s="16" t="s">
        <v>3</v>
      </c>
      <c r="G4" s="52" t="s">
        <v>4</v>
      </c>
      <c r="H4" s="7"/>
      <c r="K4" s="6"/>
      <c r="L4" s="6"/>
      <c r="M4" s="25" t="s">
        <v>11</v>
      </c>
      <c r="N4" s="26" t="s">
        <v>3</v>
      </c>
      <c r="O4" s="27" t="s">
        <v>4</v>
      </c>
    </row>
    <row r="5" spans="1:15" ht="19.5" customHeight="1" thickTop="1">
      <c r="A5" s="17">
        <v>1</v>
      </c>
      <c r="B5" s="11"/>
      <c r="C5" s="65">
        <f>IF(D5="","",'取りまとめシート'!$B$5)</f>
      </c>
      <c r="D5" s="12"/>
      <c r="E5" s="71"/>
      <c r="F5" s="13"/>
      <c r="G5" s="53"/>
      <c r="H5" s="7"/>
      <c r="I5" s="6">
        <f aca="true" t="shared" si="0" ref="I5:I36">IF(F5="〇",VLOOKUP($B5,$L$5:$M$13,2,0),"")</f>
      </c>
      <c r="J5" s="6">
        <f aca="true" t="shared" si="1" ref="J5:J36">IF(G5="〇",VLOOKUP($B5,$L$5:$M$13,2,0),"")</f>
      </c>
      <c r="K5" s="6"/>
      <c r="L5" s="6" t="s">
        <v>31</v>
      </c>
      <c r="M5" s="9" t="s">
        <v>5</v>
      </c>
      <c r="N5" s="21">
        <f>COUNTIF($I$3:$I$104,"小学１年")</f>
        <v>0</v>
      </c>
      <c r="O5" s="22">
        <f>COUNTIF($J$3:$J$104,"小学１年")</f>
        <v>0</v>
      </c>
    </row>
    <row r="6" spans="1:15" ht="19.5" customHeight="1">
      <c r="A6" s="17">
        <v>2</v>
      </c>
      <c r="B6" s="11"/>
      <c r="C6" s="65">
        <f>IF(D6="","",'取りまとめシート'!$B$5)</f>
      </c>
      <c r="D6" s="12"/>
      <c r="E6" s="71"/>
      <c r="F6" s="13"/>
      <c r="G6" s="53"/>
      <c r="H6" s="7"/>
      <c r="I6" s="6">
        <f t="shared" si="0"/>
      </c>
      <c r="J6" s="6">
        <f t="shared" si="1"/>
      </c>
      <c r="K6" s="6"/>
      <c r="L6" s="2" t="s">
        <v>32</v>
      </c>
      <c r="M6" s="9" t="s">
        <v>6</v>
      </c>
      <c r="N6" s="21">
        <f>COUNTIF($I$3:$I$104,"小学２年")</f>
        <v>0</v>
      </c>
      <c r="O6" s="22">
        <f>COUNTIF($J$3:$J$104,"小学２年")</f>
        <v>0</v>
      </c>
    </row>
    <row r="7" spans="1:15" ht="19.5" customHeight="1">
      <c r="A7" s="17">
        <v>3</v>
      </c>
      <c r="B7" s="11"/>
      <c r="C7" s="65">
        <f>IF(D7="","",'取りまとめシート'!$B$5)</f>
      </c>
      <c r="D7" s="12"/>
      <c r="E7" s="71"/>
      <c r="F7" s="13"/>
      <c r="G7" s="53"/>
      <c r="H7" s="7"/>
      <c r="I7" s="6">
        <f t="shared" si="0"/>
      </c>
      <c r="J7" s="6">
        <f t="shared" si="1"/>
      </c>
      <c r="K7" s="6" t="s">
        <v>14</v>
      </c>
      <c r="L7" s="2" t="s">
        <v>33</v>
      </c>
      <c r="M7" s="9" t="s">
        <v>7</v>
      </c>
      <c r="N7" s="21">
        <f>COUNTIF($I$3:$I$104,"小学３年")</f>
        <v>0</v>
      </c>
      <c r="O7" s="22">
        <f>COUNTIF($J$3:$J$104,"小学３年")</f>
        <v>0</v>
      </c>
    </row>
    <row r="8" spans="1:15" ht="19.5" customHeight="1">
      <c r="A8" s="17">
        <v>4</v>
      </c>
      <c r="B8" s="11"/>
      <c r="C8" s="65">
        <f>IF(D8="","",'取りまとめシート'!$B$5)</f>
      </c>
      <c r="D8" s="12"/>
      <c r="E8" s="71"/>
      <c r="F8" s="13"/>
      <c r="G8" s="53"/>
      <c r="H8" s="7"/>
      <c r="I8" s="6">
        <f t="shared" si="0"/>
      </c>
      <c r="J8" s="6">
        <f t="shared" si="1"/>
      </c>
      <c r="K8" s="6" t="s">
        <v>15</v>
      </c>
      <c r="L8" s="2" t="s">
        <v>34</v>
      </c>
      <c r="M8" s="9" t="s">
        <v>8</v>
      </c>
      <c r="N8" s="21">
        <f>COUNTIF($I$3:$I$104,"小学４年")</f>
        <v>0</v>
      </c>
      <c r="O8" s="22">
        <f>COUNTIF($J$3:$J$104,"小学４年")</f>
        <v>0</v>
      </c>
    </row>
    <row r="9" spans="1:15" ht="19.5" customHeight="1">
      <c r="A9" s="17">
        <v>5</v>
      </c>
      <c r="B9" s="11"/>
      <c r="C9" s="65">
        <f>IF(D9="","",'取りまとめシート'!$B$5)</f>
      </c>
      <c r="D9" s="12"/>
      <c r="E9" s="71"/>
      <c r="F9" s="13"/>
      <c r="G9" s="53"/>
      <c r="H9" s="7"/>
      <c r="I9" s="6">
        <f t="shared" si="0"/>
      </c>
      <c r="J9" s="6">
        <f t="shared" si="1"/>
      </c>
      <c r="K9" s="6"/>
      <c r="L9" s="2" t="s">
        <v>35</v>
      </c>
      <c r="M9" s="9" t="s">
        <v>9</v>
      </c>
      <c r="N9" s="21">
        <f>COUNTIF($I$3:$I$104,"小学５年")</f>
        <v>0</v>
      </c>
      <c r="O9" s="22">
        <f>COUNTIF($J$3:$J$104,"小学５年")</f>
        <v>0</v>
      </c>
    </row>
    <row r="10" spans="1:15" ht="19.5" customHeight="1">
      <c r="A10" s="17">
        <v>6</v>
      </c>
      <c r="B10" s="11"/>
      <c r="C10" s="65">
        <f>IF(D10="","",'取りまとめシート'!$B$5)</f>
      </c>
      <c r="D10" s="12"/>
      <c r="E10" s="71"/>
      <c r="F10" s="13"/>
      <c r="G10" s="53"/>
      <c r="H10" s="7"/>
      <c r="I10" s="6">
        <f t="shared" si="0"/>
      </c>
      <c r="J10" s="6">
        <f t="shared" si="1"/>
      </c>
      <c r="K10" s="3"/>
      <c r="L10" s="8" t="s">
        <v>36</v>
      </c>
      <c r="M10" s="9" t="s">
        <v>10</v>
      </c>
      <c r="N10" s="21">
        <f>COUNTIF($I$3:$I$104,"小学６年")</f>
        <v>0</v>
      </c>
      <c r="O10" s="22">
        <f>COUNTIF($J$3:$J$104,"小学６年")</f>
        <v>0</v>
      </c>
    </row>
    <row r="11" spans="1:15" s="2" customFormat="1" ht="19.5" customHeight="1">
      <c r="A11" s="17">
        <v>7</v>
      </c>
      <c r="B11" s="11"/>
      <c r="C11" s="65">
        <f>IF(D11="","",'取りまとめシート'!$B$5)</f>
      </c>
      <c r="D11" s="12"/>
      <c r="E11" s="71"/>
      <c r="F11" s="13"/>
      <c r="G11" s="53"/>
      <c r="H11" s="7"/>
      <c r="I11" s="6">
        <f t="shared" si="0"/>
      </c>
      <c r="J11" s="6">
        <f t="shared" si="1"/>
      </c>
      <c r="K11" s="5"/>
      <c r="L11" s="4" t="s">
        <v>37</v>
      </c>
      <c r="M11" s="9" t="s">
        <v>40</v>
      </c>
      <c r="N11" s="21">
        <f>COUNTIF($I$3:$I$104,"中学１年")</f>
        <v>0</v>
      </c>
      <c r="O11" s="22">
        <f>COUNTIF($J$3:$J$104,"中学１年")</f>
        <v>0</v>
      </c>
    </row>
    <row r="12" spans="1:15" s="2" customFormat="1" ht="19.5" customHeight="1">
      <c r="A12" s="17">
        <v>8</v>
      </c>
      <c r="B12" s="11"/>
      <c r="C12" s="65">
        <f>IF(D12="","",'取りまとめシート'!$B$5)</f>
      </c>
      <c r="D12" s="12"/>
      <c r="E12" s="71"/>
      <c r="F12" s="13"/>
      <c r="G12" s="53"/>
      <c r="H12" s="7"/>
      <c r="I12" s="6">
        <f t="shared" si="0"/>
      </c>
      <c r="J12" s="6">
        <f t="shared" si="1"/>
      </c>
      <c r="K12" s="6"/>
      <c r="L12" s="6" t="s">
        <v>38</v>
      </c>
      <c r="M12" s="9" t="s">
        <v>41</v>
      </c>
      <c r="N12" s="21">
        <f>COUNTIF($I$3:$I$104,"中学２年")</f>
        <v>0</v>
      </c>
      <c r="O12" s="22">
        <f>COUNTIF($J$3:$J$104,"中学２年")</f>
        <v>0</v>
      </c>
    </row>
    <row r="13" spans="1:15" ht="19.5" customHeight="1" thickBot="1">
      <c r="A13" s="17">
        <v>9</v>
      </c>
      <c r="B13" s="11"/>
      <c r="C13" s="65">
        <f>IF(D13="","",'取りまとめシート'!$B$5)</f>
      </c>
      <c r="D13" s="12"/>
      <c r="E13" s="71"/>
      <c r="F13" s="13"/>
      <c r="G13" s="53"/>
      <c r="H13" s="7"/>
      <c r="I13" s="6">
        <f t="shared" si="0"/>
      </c>
      <c r="J13" s="6">
        <f t="shared" si="1"/>
      </c>
      <c r="K13" s="6"/>
      <c r="L13" s="6" t="s">
        <v>39</v>
      </c>
      <c r="M13" s="10" t="s">
        <v>42</v>
      </c>
      <c r="N13" s="23">
        <f>COUNTIF($I$3:$I$104,"中学３年")</f>
        <v>0</v>
      </c>
      <c r="O13" s="24">
        <f>COUNTIF($J$3:$J$104,"中学３年")</f>
        <v>0</v>
      </c>
    </row>
    <row r="14" spans="1:10" ht="19.5" customHeight="1" thickTop="1">
      <c r="A14" s="17">
        <v>10</v>
      </c>
      <c r="B14" s="11"/>
      <c r="C14" s="65">
        <f>IF(D14="","",'取りまとめシート'!$B$5)</f>
      </c>
      <c r="D14" s="12"/>
      <c r="E14" s="71"/>
      <c r="F14" s="13"/>
      <c r="G14" s="53"/>
      <c r="H14" s="7"/>
      <c r="I14" s="6">
        <f t="shared" si="0"/>
      </c>
      <c r="J14" s="6">
        <f t="shared" si="1"/>
      </c>
    </row>
    <row r="15" spans="1:10" ht="19.5" customHeight="1">
      <c r="A15" s="17">
        <v>11</v>
      </c>
      <c r="B15" s="11"/>
      <c r="C15" s="65">
        <f>IF(D15="","",'取りまとめシート'!$B$5)</f>
      </c>
      <c r="D15" s="12"/>
      <c r="E15" s="71"/>
      <c r="F15" s="13"/>
      <c r="G15" s="53"/>
      <c r="H15" s="7"/>
      <c r="I15" s="6">
        <f t="shared" si="0"/>
      </c>
      <c r="J15" s="6">
        <f t="shared" si="1"/>
      </c>
    </row>
    <row r="16" spans="1:10" ht="19.5" customHeight="1">
      <c r="A16" s="17">
        <v>12</v>
      </c>
      <c r="B16" s="11"/>
      <c r="C16" s="65">
        <f>IF(D16="","",'取りまとめシート'!$B$5)</f>
      </c>
      <c r="D16" s="12"/>
      <c r="E16" s="71"/>
      <c r="F16" s="13"/>
      <c r="G16" s="53"/>
      <c r="H16" s="7"/>
      <c r="I16" s="6">
        <f t="shared" si="0"/>
      </c>
      <c r="J16" s="6">
        <f t="shared" si="1"/>
      </c>
    </row>
    <row r="17" spans="1:10" ht="19.5" customHeight="1">
      <c r="A17" s="17">
        <v>13</v>
      </c>
      <c r="B17" s="11"/>
      <c r="C17" s="65">
        <f>IF(D17="","",'取りまとめシート'!$B$5)</f>
      </c>
      <c r="D17" s="12"/>
      <c r="E17" s="71"/>
      <c r="F17" s="13"/>
      <c r="G17" s="53"/>
      <c r="H17" s="7"/>
      <c r="I17" s="6">
        <f t="shared" si="0"/>
      </c>
      <c r="J17" s="6">
        <f t="shared" si="1"/>
      </c>
    </row>
    <row r="18" spans="1:10" ht="19.5" customHeight="1">
      <c r="A18" s="17">
        <v>14</v>
      </c>
      <c r="B18" s="11"/>
      <c r="C18" s="65">
        <f>IF(D18="","",'取りまとめシート'!$B$5)</f>
      </c>
      <c r="D18" s="12"/>
      <c r="E18" s="71"/>
      <c r="F18" s="13"/>
      <c r="G18" s="53"/>
      <c r="H18" s="7"/>
      <c r="I18" s="6">
        <f t="shared" si="0"/>
      </c>
      <c r="J18" s="6">
        <f t="shared" si="1"/>
      </c>
    </row>
    <row r="19" spans="1:10" ht="19.5" customHeight="1">
      <c r="A19" s="17">
        <v>15</v>
      </c>
      <c r="B19" s="11"/>
      <c r="C19" s="65">
        <f>IF(D19="","",'取りまとめシート'!$B$5)</f>
      </c>
      <c r="D19" s="12"/>
      <c r="E19" s="71"/>
      <c r="F19" s="13"/>
      <c r="G19" s="53"/>
      <c r="H19" s="7"/>
      <c r="I19" s="6">
        <f t="shared" si="0"/>
      </c>
      <c r="J19" s="6">
        <f t="shared" si="1"/>
      </c>
    </row>
    <row r="20" spans="1:10" ht="19.5" customHeight="1">
      <c r="A20" s="17">
        <v>16</v>
      </c>
      <c r="B20" s="11"/>
      <c r="C20" s="65">
        <f>IF(D20="","",'取りまとめシート'!$B$5)</f>
      </c>
      <c r="D20" s="12"/>
      <c r="E20" s="71"/>
      <c r="F20" s="13"/>
      <c r="G20" s="53"/>
      <c r="H20" s="7"/>
      <c r="I20" s="6">
        <f t="shared" si="0"/>
      </c>
      <c r="J20" s="6">
        <f t="shared" si="1"/>
      </c>
    </row>
    <row r="21" spans="1:10" ht="19.5" customHeight="1">
      <c r="A21" s="17">
        <v>17</v>
      </c>
      <c r="B21" s="11"/>
      <c r="C21" s="65">
        <f>IF(D21="","",'取りまとめシート'!$B$5)</f>
      </c>
      <c r="D21" s="12"/>
      <c r="E21" s="71"/>
      <c r="F21" s="13"/>
      <c r="G21" s="53"/>
      <c r="H21" s="7"/>
      <c r="I21" s="6">
        <f t="shared" si="0"/>
      </c>
      <c r="J21" s="6">
        <f t="shared" si="1"/>
      </c>
    </row>
    <row r="22" spans="1:10" ht="19.5" customHeight="1">
      <c r="A22" s="17">
        <v>18</v>
      </c>
      <c r="B22" s="11"/>
      <c r="C22" s="65">
        <f>IF(D22="","",'取りまとめシート'!$B$5)</f>
      </c>
      <c r="D22" s="12"/>
      <c r="E22" s="71"/>
      <c r="F22" s="13"/>
      <c r="G22" s="53"/>
      <c r="H22" s="7"/>
      <c r="I22" s="6">
        <f t="shared" si="0"/>
      </c>
      <c r="J22" s="6">
        <f t="shared" si="1"/>
      </c>
    </row>
    <row r="23" spans="1:10" ht="19.5" customHeight="1">
      <c r="A23" s="17">
        <v>19</v>
      </c>
      <c r="B23" s="11"/>
      <c r="C23" s="65">
        <f>IF(D23="","",'取りまとめシート'!$B$5)</f>
      </c>
      <c r="D23" s="12"/>
      <c r="E23" s="71"/>
      <c r="F23" s="13"/>
      <c r="G23" s="53"/>
      <c r="H23" s="7"/>
      <c r="I23" s="6">
        <f t="shared" si="0"/>
      </c>
      <c r="J23" s="6">
        <f t="shared" si="1"/>
      </c>
    </row>
    <row r="24" spans="1:10" ht="19.5" customHeight="1">
      <c r="A24" s="17">
        <v>20</v>
      </c>
      <c r="B24" s="11"/>
      <c r="C24" s="65">
        <f>IF(D24="","",'取りまとめシート'!$B$5)</f>
      </c>
      <c r="D24" s="12"/>
      <c r="E24" s="71"/>
      <c r="F24" s="13"/>
      <c r="G24" s="53"/>
      <c r="H24" s="7"/>
      <c r="I24" s="6">
        <f t="shared" si="0"/>
      </c>
      <c r="J24" s="6">
        <f t="shared" si="1"/>
      </c>
    </row>
    <row r="25" spans="1:10" ht="19.5" customHeight="1">
      <c r="A25" s="17">
        <v>21</v>
      </c>
      <c r="B25" s="11"/>
      <c r="C25" s="65">
        <f>IF(D25="","",'取りまとめシート'!$B$5)</f>
      </c>
      <c r="D25" s="12"/>
      <c r="E25" s="71"/>
      <c r="F25" s="13"/>
      <c r="G25" s="53"/>
      <c r="H25" s="7"/>
      <c r="I25" s="6">
        <f t="shared" si="0"/>
      </c>
      <c r="J25" s="6">
        <f t="shared" si="1"/>
      </c>
    </row>
    <row r="26" spans="1:10" ht="19.5" customHeight="1">
      <c r="A26" s="17">
        <v>22</v>
      </c>
      <c r="B26" s="11"/>
      <c r="C26" s="65">
        <f>IF(D26="","",'取りまとめシート'!$B$5)</f>
      </c>
      <c r="D26" s="12"/>
      <c r="E26" s="71"/>
      <c r="F26" s="13"/>
      <c r="G26" s="53"/>
      <c r="H26" s="7"/>
      <c r="I26" s="6">
        <f t="shared" si="0"/>
      </c>
      <c r="J26" s="6">
        <f t="shared" si="1"/>
      </c>
    </row>
    <row r="27" spans="1:10" ht="19.5" customHeight="1">
      <c r="A27" s="17">
        <v>23</v>
      </c>
      <c r="B27" s="11"/>
      <c r="C27" s="65">
        <f>IF(D27="","",'取りまとめシート'!$B$5)</f>
      </c>
      <c r="D27" s="12"/>
      <c r="E27" s="71"/>
      <c r="F27" s="13"/>
      <c r="G27" s="53"/>
      <c r="H27" s="7"/>
      <c r="I27" s="6">
        <f t="shared" si="0"/>
      </c>
      <c r="J27" s="6">
        <f t="shared" si="1"/>
      </c>
    </row>
    <row r="28" spans="1:10" ht="19.5" customHeight="1">
      <c r="A28" s="17">
        <v>24</v>
      </c>
      <c r="B28" s="11"/>
      <c r="C28" s="65">
        <f>IF(D28="","",'取りまとめシート'!$B$5)</f>
      </c>
      <c r="D28" s="12"/>
      <c r="E28" s="71"/>
      <c r="F28" s="13"/>
      <c r="G28" s="53"/>
      <c r="H28" s="7"/>
      <c r="I28" s="6">
        <f t="shared" si="0"/>
      </c>
      <c r="J28" s="6">
        <f t="shared" si="1"/>
      </c>
    </row>
    <row r="29" spans="1:10" ht="19.5" customHeight="1">
      <c r="A29" s="17">
        <v>25</v>
      </c>
      <c r="B29" s="11"/>
      <c r="C29" s="65">
        <f>IF(D29="","",'取りまとめシート'!$B$5)</f>
      </c>
      <c r="D29" s="12"/>
      <c r="E29" s="71"/>
      <c r="F29" s="13"/>
      <c r="G29" s="53"/>
      <c r="H29" s="7"/>
      <c r="I29" s="6">
        <f t="shared" si="0"/>
      </c>
      <c r="J29" s="6">
        <f t="shared" si="1"/>
      </c>
    </row>
    <row r="30" spans="1:10" ht="19.5" customHeight="1">
      <c r="A30" s="17">
        <v>26</v>
      </c>
      <c r="B30" s="11"/>
      <c r="C30" s="65">
        <f>IF(D30="","",'取りまとめシート'!$B$5)</f>
      </c>
      <c r="D30" s="12"/>
      <c r="E30" s="71"/>
      <c r="F30" s="13"/>
      <c r="G30" s="53"/>
      <c r="H30" s="7"/>
      <c r="I30" s="6">
        <f t="shared" si="0"/>
      </c>
      <c r="J30" s="6">
        <f t="shared" si="1"/>
      </c>
    </row>
    <row r="31" spans="1:10" ht="19.5" customHeight="1">
      <c r="A31" s="17">
        <v>27</v>
      </c>
      <c r="B31" s="11"/>
      <c r="C31" s="65">
        <f>IF(D31="","",'取りまとめシート'!$B$5)</f>
      </c>
      <c r="D31" s="12"/>
      <c r="E31" s="71"/>
      <c r="F31" s="13"/>
      <c r="G31" s="53"/>
      <c r="H31" s="7"/>
      <c r="I31" s="6">
        <f t="shared" si="0"/>
      </c>
      <c r="J31" s="6">
        <f t="shared" si="1"/>
      </c>
    </row>
    <row r="32" spans="1:10" ht="19.5" customHeight="1">
      <c r="A32" s="17">
        <v>28</v>
      </c>
      <c r="B32" s="11"/>
      <c r="C32" s="65">
        <f>IF(D32="","",'取りまとめシート'!$B$5)</f>
      </c>
      <c r="D32" s="12"/>
      <c r="E32" s="71"/>
      <c r="F32" s="13"/>
      <c r="G32" s="53"/>
      <c r="H32" s="7"/>
      <c r="I32" s="6">
        <f t="shared" si="0"/>
      </c>
      <c r="J32" s="6">
        <f t="shared" si="1"/>
      </c>
    </row>
    <row r="33" spans="1:10" ht="19.5" customHeight="1">
      <c r="A33" s="17">
        <v>29</v>
      </c>
      <c r="B33" s="11"/>
      <c r="C33" s="65">
        <f>IF(D33="","",'取りまとめシート'!$B$5)</f>
      </c>
      <c r="D33" s="12"/>
      <c r="E33" s="71"/>
      <c r="F33" s="13"/>
      <c r="G33" s="53"/>
      <c r="H33" s="7"/>
      <c r="I33" s="6">
        <f t="shared" si="0"/>
      </c>
      <c r="J33" s="6">
        <f t="shared" si="1"/>
      </c>
    </row>
    <row r="34" spans="1:10" ht="19.5" customHeight="1">
      <c r="A34" s="17">
        <v>30</v>
      </c>
      <c r="B34" s="11"/>
      <c r="C34" s="65">
        <f>IF(D34="","",'取りまとめシート'!$B$5)</f>
      </c>
      <c r="D34" s="12"/>
      <c r="E34" s="71"/>
      <c r="F34" s="13"/>
      <c r="G34" s="53"/>
      <c r="H34" s="7"/>
      <c r="I34" s="6">
        <f t="shared" si="0"/>
      </c>
      <c r="J34" s="6">
        <f t="shared" si="1"/>
      </c>
    </row>
    <row r="35" spans="1:10" ht="19.5" customHeight="1">
      <c r="A35" s="17">
        <v>31</v>
      </c>
      <c r="B35" s="11"/>
      <c r="C35" s="65">
        <f>IF(D35="","",'取りまとめシート'!$B$5)</f>
      </c>
      <c r="D35" s="12"/>
      <c r="E35" s="71"/>
      <c r="F35" s="13"/>
      <c r="G35" s="53"/>
      <c r="H35" s="7"/>
      <c r="I35" s="6">
        <f t="shared" si="0"/>
      </c>
      <c r="J35" s="6">
        <f t="shared" si="1"/>
      </c>
    </row>
    <row r="36" spans="1:10" ht="19.5" customHeight="1">
      <c r="A36" s="17">
        <v>32</v>
      </c>
      <c r="B36" s="11"/>
      <c r="C36" s="65">
        <f>IF(D36="","",'取りまとめシート'!$B$5)</f>
      </c>
      <c r="D36" s="12"/>
      <c r="E36" s="71"/>
      <c r="F36" s="13"/>
      <c r="G36" s="53"/>
      <c r="H36" s="7"/>
      <c r="I36" s="6">
        <f t="shared" si="0"/>
      </c>
      <c r="J36" s="6">
        <f t="shared" si="1"/>
      </c>
    </row>
    <row r="37" spans="1:10" ht="19.5" customHeight="1">
      <c r="A37" s="17">
        <v>33</v>
      </c>
      <c r="B37" s="11"/>
      <c r="C37" s="65">
        <f>IF(D37="","",'取りまとめシート'!$B$5)</f>
      </c>
      <c r="D37" s="12"/>
      <c r="E37" s="71"/>
      <c r="F37" s="13"/>
      <c r="G37" s="53"/>
      <c r="H37" s="7"/>
      <c r="I37" s="6">
        <f aca="true" t="shared" si="2" ref="I37:I68">IF(F37="〇",VLOOKUP($B37,$L$5:$M$13,2,0),"")</f>
      </c>
      <c r="J37" s="6">
        <f aca="true" t="shared" si="3" ref="J37:J68">IF(G37="〇",VLOOKUP($B37,$L$5:$M$13,2,0),"")</f>
      </c>
    </row>
    <row r="38" spans="1:10" ht="19.5" customHeight="1">
      <c r="A38" s="17">
        <v>34</v>
      </c>
      <c r="B38" s="11"/>
      <c r="C38" s="65">
        <f>IF(D38="","",'取りまとめシート'!$B$5)</f>
      </c>
      <c r="D38" s="12"/>
      <c r="E38" s="71"/>
      <c r="F38" s="13"/>
      <c r="G38" s="53"/>
      <c r="H38" s="7"/>
      <c r="I38" s="6">
        <f t="shared" si="2"/>
      </c>
      <c r="J38" s="6">
        <f t="shared" si="3"/>
      </c>
    </row>
    <row r="39" spans="1:10" ht="19.5" customHeight="1">
      <c r="A39" s="17">
        <v>35</v>
      </c>
      <c r="B39" s="11"/>
      <c r="C39" s="65">
        <f>IF(D39="","",'取りまとめシート'!$B$5)</f>
      </c>
      <c r="D39" s="12"/>
      <c r="E39" s="71"/>
      <c r="F39" s="13"/>
      <c r="G39" s="53"/>
      <c r="H39" s="7"/>
      <c r="I39" s="6">
        <f t="shared" si="2"/>
      </c>
      <c r="J39" s="6">
        <f t="shared" si="3"/>
      </c>
    </row>
    <row r="40" spans="1:10" ht="19.5" customHeight="1">
      <c r="A40" s="17">
        <v>36</v>
      </c>
      <c r="B40" s="11"/>
      <c r="C40" s="65">
        <f>IF(D40="","",'取りまとめシート'!$B$5)</f>
      </c>
      <c r="D40" s="12"/>
      <c r="E40" s="71"/>
      <c r="F40" s="13"/>
      <c r="G40" s="53"/>
      <c r="H40" s="7"/>
      <c r="I40" s="6">
        <f t="shared" si="2"/>
      </c>
      <c r="J40" s="6">
        <f t="shared" si="3"/>
      </c>
    </row>
    <row r="41" spans="1:10" ht="19.5" customHeight="1">
      <c r="A41" s="17">
        <v>37</v>
      </c>
      <c r="B41" s="11"/>
      <c r="C41" s="65">
        <f>IF(D41="","",'取りまとめシート'!$B$5)</f>
      </c>
      <c r="D41" s="12"/>
      <c r="E41" s="71"/>
      <c r="F41" s="13"/>
      <c r="G41" s="53"/>
      <c r="H41" s="7"/>
      <c r="I41" s="6">
        <f t="shared" si="2"/>
      </c>
      <c r="J41" s="6">
        <f t="shared" si="3"/>
      </c>
    </row>
    <row r="42" spans="1:10" ht="19.5" customHeight="1">
      <c r="A42" s="17">
        <v>38</v>
      </c>
      <c r="B42" s="11"/>
      <c r="C42" s="65">
        <f>IF(D42="","",'取りまとめシート'!$B$5)</f>
      </c>
      <c r="D42" s="12"/>
      <c r="E42" s="71"/>
      <c r="F42" s="13"/>
      <c r="G42" s="53"/>
      <c r="H42" s="7"/>
      <c r="I42" s="6">
        <f t="shared" si="2"/>
      </c>
      <c r="J42" s="6">
        <f t="shared" si="3"/>
      </c>
    </row>
    <row r="43" spans="1:10" ht="19.5" customHeight="1">
      <c r="A43" s="17">
        <v>39</v>
      </c>
      <c r="B43" s="11"/>
      <c r="C43" s="65">
        <f>IF(D43="","",'取りまとめシート'!$B$5)</f>
      </c>
      <c r="D43" s="12"/>
      <c r="E43" s="71"/>
      <c r="F43" s="13"/>
      <c r="G43" s="53"/>
      <c r="H43" s="7"/>
      <c r="I43" s="6">
        <f t="shared" si="2"/>
      </c>
      <c r="J43" s="6">
        <f t="shared" si="3"/>
      </c>
    </row>
    <row r="44" spans="1:10" ht="19.5" customHeight="1">
      <c r="A44" s="17">
        <v>40</v>
      </c>
      <c r="B44" s="11"/>
      <c r="C44" s="65">
        <f>IF(D44="","",'取りまとめシート'!$B$5)</f>
      </c>
      <c r="D44" s="12"/>
      <c r="E44" s="71"/>
      <c r="F44" s="13"/>
      <c r="G44" s="53"/>
      <c r="H44" s="7"/>
      <c r="I44" s="6">
        <f t="shared" si="2"/>
      </c>
      <c r="J44" s="6">
        <f t="shared" si="3"/>
      </c>
    </row>
    <row r="45" spans="1:10" ht="19.5" customHeight="1">
      <c r="A45" s="17">
        <v>41</v>
      </c>
      <c r="B45" s="11"/>
      <c r="C45" s="65">
        <f>IF(D45="","",'取りまとめシート'!$B$5)</f>
      </c>
      <c r="D45" s="12"/>
      <c r="E45" s="71"/>
      <c r="F45" s="13"/>
      <c r="G45" s="53"/>
      <c r="H45" s="7"/>
      <c r="I45" s="6">
        <f t="shared" si="2"/>
      </c>
      <c r="J45" s="6">
        <f t="shared" si="3"/>
      </c>
    </row>
    <row r="46" spans="1:10" ht="19.5" customHeight="1">
      <c r="A46" s="17">
        <v>42</v>
      </c>
      <c r="B46" s="11"/>
      <c r="C46" s="65">
        <f>IF(D46="","",'取りまとめシート'!$B$5)</f>
      </c>
      <c r="D46" s="12"/>
      <c r="E46" s="71"/>
      <c r="F46" s="13"/>
      <c r="G46" s="53"/>
      <c r="H46" s="7"/>
      <c r="I46" s="6">
        <f t="shared" si="2"/>
      </c>
      <c r="J46" s="6">
        <f t="shared" si="3"/>
      </c>
    </row>
    <row r="47" spans="1:10" ht="19.5" customHeight="1">
      <c r="A47" s="17">
        <v>43</v>
      </c>
      <c r="B47" s="11"/>
      <c r="C47" s="65">
        <f>IF(D47="","",'取りまとめシート'!$B$5)</f>
      </c>
      <c r="D47" s="12"/>
      <c r="E47" s="71"/>
      <c r="F47" s="13"/>
      <c r="G47" s="53"/>
      <c r="H47" s="7"/>
      <c r="I47" s="6">
        <f t="shared" si="2"/>
      </c>
      <c r="J47" s="6">
        <f t="shared" si="3"/>
      </c>
    </row>
    <row r="48" spans="1:10" ht="19.5" customHeight="1">
      <c r="A48" s="17">
        <v>44</v>
      </c>
      <c r="B48" s="11"/>
      <c r="C48" s="65">
        <f>IF(D48="","",'取りまとめシート'!$B$5)</f>
      </c>
      <c r="D48" s="12"/>
      <c r="E48" s="71"/>
      <c r="F48" s="13"/>
      <c r="G48" s="53"/>
      <c r="H48" s="7"/>
      <c r="I48" s="6">
        <f t="shared" si="2"/>
      </c>
      <c r="J48" s="6">
        <f t="shared" si="3"/>
      </c>
    </row>
    <row r="49" spans="1:10" ht="19.5" customHeight="1">
      <c r="A49" s="17">
        <v>45</v>
      </c>
      <c r="B49" s="11"/>
      <c r="C49" s="65">
        <f>IF(D49="","",'取りまとめシート'!$B$5)</f>
      </c>
      <c r="D49" s="12"/>
      <c r="E49" s="71"/>
      <c r="F49" s="13"/>
      <c r="G49" s="53"/>
      <c r="H49" s="7"/>
      <c r="I49" s="6">
        <f t="shared" si="2"/>
      </c>
      <c r="J49" s="6">
        <f t="shared" si="3"/>
      </c>
    </row>
    <row r="50" spans="1:10" ht="19.5" customHeight="1">
      <c r="A50" s="17">
        <v>46</v>
      </c>
      <c r="B50" s="11"/>
      <c r="C50" s="65">
        <f>IF(D50="","",'取りまとめシート'!$B$5)</f>
      </c>
      <c r="D50" s="12"/>
      <c r="E50" s="71"/>
      <c r="F50" s="13"/>
      <c r="G50" s="53"/>
      <c r="H50" s="7"/>
      <c r="I50" s="6">
        <f t="shared" si="2"/>
      </c>
      <c r="J50" s="6">
        <f t="shared" si="3"/>
      </c>
    </row>
    <row r="51" spans="1:10" ht="19.5" customHeight="1">
      <c r="A51" s="17">
        <v>47</v>
      </c>
      <c r="B51" s="11"/>
      <c r="C51" s="65">
        <f>IF(D51="","",'取りまとめシート'!$B$5)</f>
      </c>
      <c r="D51" s="12"/>
      <c r="E51" s="71"/>
      <c r="F51" s="13"/>
      <c r="G51" s="53"/>
      <c r="H51" s="7"/>
      <c r="I51" s="6">
        <f t="shared" si="2"/>
      </c>
      <c r="J51" s="6">
        <f t="shared" si="3"/>
      </c>
    </row>
    <row r="52" spans="1:10" ht="19.5" customHeight="1">
      <c r="A52" s="17">
        <v>48</v>
      </c>
      <c r="B52" s="11"/>
      <c r="C52" s="65">
        <f>IF(D52="","",'取りまとめシート'!$B$5)</f>
      </c>
      <c r="D52" s="12"/>
      <c r="E52" s="72"/>
      <c r="F52" s="19"/>
      <c r="G52" s="54"/>
      <c r="H52" s="7"/>
      <c r="I52" s="6">
        <f t="shared" si="2"/>
      </c>
      <c r="J52" s="6">
        <f t="shared" si="3"/>
      </c>
    </row>
    <row r="53" spans="1:10" ht="19.5" customHeight="1">
      <c r="A53" s="17">
        <v>49</v>
      </c>
      <c r="B53" s="11"/>
      <c r="C53" s="65">
        <f>IF(D53="","",'取りまとめシート'!$B$5)</f>
      </c>
      <c r="D53" s="12"/>
      <c r="E53" s="72"/>
      <c r="F53" s="19"/>
      <c r="G53" s="54"/>
      <c r="I53" s="6">
        <f t="shared" si="2"/>
      </c>
      <c r="J53" s="6">
        <f t="shared" si="3"/>
      </c>
    </row>
    <row r="54" spans="1:10" ht="19.5" customHeight="1">
      <c r="A54" s="17">
        <v>50</v>
      </c>
      <c r="B54" s="11"/>
      <c r="C54" s="65">
        <f>IF(D54="","",'取りまとめシート'!$B$5)</f>
      </c>
      <c r="D54" s="12"/>
      <c r="E54" s="72"/>
      <c r="F54" s="19"/>
      <c r="G54" s="54"/>
      <c r="I54" s="6">
        <f t="shared" si="2"/>
      </c>
      <c r="J54" s="6">
        <f t="shared" si="3"/>
      </c>
    </row>
    <row r="55" spans="1:10" ht="19.5" customHeight="1">
      <c r="A55" s="17">
        <v>51</v>
      </c>
      <c r="B55" s="11"/>
      <c r="C55" s="65">
        <f>IF(D55="","",'取りまとめシート'!$B$5)</f>
      </c>
      <c r="D55" s="12"/>
      <c r="E55" s="72"/>
      <c r="F55" s="19"/>
      <c r="G55" s="54"/>
      <c r="I55" s="6">
        <f t="shared" si="2"/>
      </c>
      <c r="J55" s="6">
        <f t="shared" si="3"/>
      </c>
    </row>
    <row r="56" spans="1:10" ht="19.5" customHeight="1">
      <c r="A56" s="17">
        <v>52</v>
      </c>
      <c r="B56" s="11"/>
      <c r="C56" s="65">
        <f>IF(D56="","",'取りまとめシート'!$B$5)</f>
      </c>
      <c r="D56" s="12"/>
      <c r="E56" s="72"/>
      <c r="F56" s="19"/>
      <c r="G56" s="54"/>
      <c r="I56" s="6">
        <f t="shared" si="2"/>
      </c>
      <c r="J56" s="6">
        <f t="shared" si="3"/>
      </c>
    </row>
    <row r="57" spans="1:10" ht="19.5" customHeight="1">
      <c r="A57" s="17">
        <v>53</v>
      </c>
      <c r="B57" s="11"/>
      <c r="C57" s="65">
        <f>IF(D57="","",'取りまとめシート'!$B$5)</f>
      </c>
      <c r="D57" s="12"/>
      <c r="E57" s="72"/>
      <c r="F57" s="19"/>
      <c r="G57" s="54"/>
      <c r="I57" s="6">
        <f t="shared" si="2"/>
      </c>
      <c r="J57" s="6">
        <f t="shared" si="3"/>
      </c>
    </row>
    <row r="58" spans="1:10" ht="19.5" customHeight="1">
      <c r="A58" s="17">
        <v>54</v>
      </c>
      <c r="B58" s="11"/>
      <c r="C58" s="65">
        <f>IF(D58="","",'取りまとめシート'!$B$5)</f>
      </c>
      <c r="D58" s="12"/>
      <c r="E58" s="72"/>
      <c r="F58" s="19"/>
      <c r="G58" s="54"/>
      <c r="I58" s="6">
        <f t="shared" si="2"/>
      </c>
      <c r="J58" s="6">
        <f t="shared" si="3"/>
      </c>
    </row>
    <row r="59" spans="1:10" ht="19.5" customHeight="1">
      <c r="A59" s="17">
        <v>55</v>
      </c>
      <c r="B59" s="11"/>
      <c r="C59" s="65">
        <f>IF(D59="","",'取りまとめシート'!$B$5)</f>
      </c>
      <c r="D59" s="12"/>
      <c r="E59" s="72"/>
      <c r="F59" s="19"/>
      <c r="G59" s="54"/>
      <c r="I59" s="6">
        <f t="shared" si="2"/>
      </c>
      <c r="J59" s="6">
        <f t="shared" si="3"/>
      </c>
    </row>
    <row r="60" spans="1:10" ht="19.5" customHeight="1">
      <c r="A60" s="17">
        <v>56</v>
      </c>
      <c r="B60" s="11"/>
      <c r="C60" s="65">
        <f>IF(D60="","",'取りまとめシート'!$B$5)</f>
      </c>
      <c r="D60" s="12"/>
      <c r="E60" s="72"/>
      <c r="F60" s="19"/>
      <c r="G60" s="54"/>
      <c r="I60" s="6">
        <f t="shared" si="2"/>
      </c>
      <c r="J60" s="6">
        <f t="shared" si="3"/>
      </c>
    </row>
    <row r="61" spans="1:10" ht="19.5" customHeight="1">
      <c r="A61" s="17">
        <v>57</v>
      </c>
      <c r="B61" s="11"/>
      <c r="C61" s="65">
        <f>IF(D61="","",'取りまとめシート'!$B$5)</f>
      </c>
      <c r="D61" s="12"/>
      <c r="E61" s="72"/>
      <c r="F61" s="19"/>
      <c r="G61" s="54"/>
      <c r="I61" s="6">
        <f t="shared" si="2"/>
      </c>
      <c r="J61" s="6">
        <f t="shared" si="3"/>
      </c>
    </row>
    <row r="62" spans="1:10" ht="19.5" customHeight="1">
      <c r="A62" s="17">
        <v>58</v>
      </c>
      <c r="B62" s="11"/>
      <c r="C62" s="65">
        <f>IF(D62="","",'取りまとめシート'!$B$5)</f>
      </c>
      <c r="D62" s="12"/>
      <c r="E62" s="72"/>
      <c r="F62" s="19"/>
      <c r="G62" s="54"/>
      <c r="I62" s="6">
        <f t="shared" si="2"/>
      </c>
      <c r="J62" s="6">
        <f t="shared" si="3"/>
      </c>
    </row>
    <row r="63" spans="1:10" ht="19.5" customHeight="1">
      <c r="A63" s="17">
        <v>59</v>
      </c>
      <c r="B63" s="11"/>
      <c r="C63" s="65">
        <f>IF(D63="","",'取りまとめシート'!$B$5)</f>
      </c>
      <c r="D63" s="12"/>
      <c r="E63" s="72"/>
      <c r="F63" s="19"/>
      <c r="G63" s="54"/>
      <c r="I63" s="6">
        <f t="shared" si="2"/>
      </c>
      <c r="J63" s="6">
        <f t="shared" si="3"/>
      </c>
    </row>
    <row r="64" spans="1:10" ht="19.5" customHeight="1">
      <c r="A64" s="17">
        <v>60</v>
      </c>
      <c r="B64" s="11"/>
      <c r="C64" s="65">
        <f>IF(D64="","",'取りまとめシート'!$B$5)</f>
      </c>
      <c r="D64" s="12"/>
      <c r="E64" s="72"/>
      <c r="F64" s="19"/>
      <c r="G64" s="54"/>
      <c r="I64" s="6">
        <f t="shared" si="2"/>
      </c>
      <c r="J64" s="6">
        <f t="shared" si="3"/>
      </c>
    </row>
    <row r="65" spans="1:10" ht="19.5" customHeight="1">
      <c r="A65" s="17">
        <v>61</v>
      </c>
      <c r="B65" s="11"/>
      <c r="C65" s="65">
        <f>IF(D65="","",'取りまとめシート'!$B$5)</f>
      </c>
      <c r="D65" s="12"/>
      <c r="E65" s="72"/>
      <c r="F65" s="19"/>
      <c r="G65" s="54"/>
      <c r="I65" s="6">
        <f t="shared" si="2"/>
      </c>
      <c r="J65" s="6">
        <f t="shared" si="3"/>
      </c>
    </row>
    <row r="66" spans="1:10" ht="19.5" customHeight="1">
      <c r="A66" s="17">
        <v>62</v>
      </c>
      <c r="B66" s="11"/>
      <c r="C66" s="65">
        <f>IF(D66="","",'取りまとめシート'!$B$5)</f>
      </c>
      <c r="D66" s="12"/>
      <c r="E66" s="72"/>
      <c r="F66" s="19"/>
      <c r="G66" s="54"/>
      <c r="I66" s="6">
        <f t="shared" si="2"/>
      </c>
      <c r="J66" s="6">
        <f t="shared" si="3"/>
      </c>
    </row>
    <row r="67" spans="1:10" ht="19.5" customHeight="1">
      <c r="A67" s="17">
        <v>63</v>
      </c>
      <c r="B67" s="11"/>
      <c r="C67" s="65">
        <f>IF(D67="","",'取りまとめシート'!$B$5)</f>
      </c>
      <c r="D67" s="12"/>
      <c r="E67" s="72"/>
      <c r="F67" s="19"/>
      <c r="G67" s="54"/>
      <c r="I67" s="6">
        <f t="shared" si="2"/>
      </c>
      <c r="J67" s="6">
        <f t="shared" si="3"/>
      </c>
    </row>
    <row r="68" spans="1:10" ht="19.5" customHeight="1">
      <c r="A68" s="17">
        <v>64</v>
      </c>
      <c r="B68" s="11"/>
      <c r="C68" s="65">
        <f>IF(D68="","",'取りまとめシート'!$B$5)</f>
      </c>
      <c r="D68" s="12"/>
      <c r="E68" s="72"/>
      <c r="F68" s="19"/>
      <c r="G68" s="54"/>
      <c r="I68" s="6">
        <f t="shared" si="2"/>
      </c>
      <c r="J68" s="6">
        <f t="shared" si="3"/>
      </c>
    </row>
    <row r="69" spans="1:10" ht="19.5" customHeight="1">
      <c r="A69" s="17">
        <v>65</v>
      </c>
      <c r="B69" s="11"/>
      <c r="C69" s="65">
        <f>IF(D69="","",'取りまとめシート'!$B$5)</f>
      </c>
      <c r="D69" s="12"/>
      <c r="E69" s="72"/>
      <c r="F69" s="19"/>
      <c r="G69" s="54"/>
      <c r="I69" s="6">
        <f aca="true" t="shared" si="4" ref="I69:I104">IF(F69="〇",VLOOKUP($B69,$L$5:$M$13,2,0),"")</f>
      </c>
      <c r="J69" s="6">
        <f aca="true" t="shared" si="5" ref="J69:J104">IF(G69="〇",VLOOKUP($B69,$L$5:$M$13,2,0),"")</f>
      </c>
    </row>
    <row r="70" spans="1:10" ht="19.5" customHeight="1">
      <c r="A70" s="17">
        <v>66</v>
      </c>
      <c r="B70" s="11"/>
      <c r="C70" s="65">
        <f>IF(D70="","",'取りまとめシート'!$B$5)</f>
      </c>
      <c r="D70" s="12"/>
      <c r="E70" s="72"/>
      <c r="F70" s="19"/>
      <c r="G70" s="54"/>
      <c r="I70" s="6">
        <f t="shared" si="4"/>
      </c>
      <c r="J70" s="6">
        <f t="shared" si="5"/>
      </c>
    </row>
    <row r="71" spans="1:10" ht="19.5" customHeight="1">
      <c r="A71" s="17">
        <v>67</v>
      </c>
      <c r="B71" s="11"/>
      <c r="C71" s="65">
        <f>IF(D71="","",'取りまとめシート'!$B$5)</f>
      </c>
      <c r="D71" s="12"/>
      <c r="E71" s="72"/>
      <c r="F71" s="19"/>
      <c r="G71" s="54"/>
      <c r="I71" s="6">
        <f t="shared" si="4"/>
      </c>
      <c r="J71" s="6">
        <f t="shared" si="5"/>
      </c>
    </row>
    <row r="72" spans="1:10" ht="19.5" customHeight="1">
      <c r="A72" s="17">
        <v>68</v>
      </c>
      <c r="B72" s="11"/>
      <c r="C72" s="65">
        <f>IF(D72="","",'取りまとめシート'!$B$5)</f>
      </c>
      <c r="D72" s="12"/>
      <c r="E72" s="72"/>
      <c r="F72" s="19"/>
      <c r="G72" s="54"/>
      <c r="I72" s="6">
        <f t="shared" si="4"/>
      </c>
      <c r="J72" s="6">
        <f t="shared" si="5"/>
      </c>
    </row>
    <row r="73" spans="1:10" ht="19.5" customHeight="1">
      <c r="A73" s="17">
        <v>69</v>
      </c>
      <c r="B73" s="11"/>
      <c r="C73" s="65">
        <f>IF(D73="","",'取りまとめシート'!$B$5)</f>
      </c>
      <c r="D73" s="12"/>
      <c r="E73" s="72"/>
      <c r="F73" s="19"/>
      <c r="G73" s="54"/>
      <c r="I73" s="6">
        <f t="shared" si="4"/>
      </c>
      <c r="J73" s="6">
        <f t="shared" si="5"/>
      </c>
    </row>
    <row r="74" spans="1:10" ht="19.5" customHeight="1">
      <c r="A74" s="17">
        <v>70</v>
      </c>
      <c r="B74" s="11"/>
      <c r="C74" s="65">
        <f>IF(D74="","",'取りまとめシート'!$B$5)</f>
      </c>
      <c r="D74" s="12"/>
      <c r="E74" s="72"/>
      <c r="F74" s="19"/>
      <c r="G74" s="54"/>
      <c r="I74" s="6">
        <f t="shared" si="4"/>
      </c>
      <c r="J74" s="6">
        <f t="shared" si="5"/>
      </c>
    </row>
    <row r="75" spans="1:10" ht="19.5" customHeight="1">
      <c r="A75" s="17">
        <v>71</v>
      </c>
      <c r="B75" s="11"/>
      <c r="C75" s="65">
        <f>IF(D75="","",'取りまとめシート'!$B$5)</f>
      </c>
      <c r="D75" s="12"/>
      <c r="E75" s="72"/>
      <c r="F75" s="19"/>
      <c r="G75" s="54"/>
      <c r="I75" s="6">
        <f t="shared" si="4"/>
      </c>
      <c r="J75" s="6">
        <f t="shared" si="5"/>
      </c>
    </row>
    <row r="76" spans="1:10" ht="19.5" customHeight="1">
      <c r="A76" s="17">
        <v>72</v>
      </c>
      <c r="B76" s="11"/>
      <c r="C76" s="65">
        <f>IF(D76="","",'取りまとめシート'!$B$5)</f>
      </c>
      <c r="D76" s="12"/>
      <c r="E76" s="72"/>
      <c r="F76" s="19"/>
      <c r="G76" s="54"/>
      <c r="I76" s="6">
        <f t="shared" si="4"/>
      </c>
      <c r="J76" s="6">
        <f t="shared" si="5"/>
      </c>
    </row>
    <row r="77" spans="1:10" ht="19.5" customHeight="1">
      <c r="A77" s="17">
        <v>73</v>
      </c>
      <c r="B77" s="11"/>
      <c r="C77" s="65">
        <f>IF(D77="","",'取りまとめシート'!$B$5)</f>
      </c>
      <c r="D77" s="12"/>
      <c r="E77" s="72"/>
      <c r="F77" s="19"/>
      <c r="G77" s="54"/>
      <c r="I77" s="6">
        <f t="shared" si="4"/>
      </c>
      <c r="J77" s="6">
        <f t="shared" si="5"/>
      </c>
    </row>
    <row r="78" spans="1:10" ht="19.5" customHeight="1">
      <c r="A78" s="17">
        <v>74</v>
      </c>
      <c r="B78" s="11"/>
      <c r="C78" s="65">
        <f>IF(D78="","",'取りまとめシート'!$B$5)</f>
      </c>
      <c r="D78" s="12"/>
      <c r="E78" s="72"/>
      <c r="F78" s="19"/>
      <c r="G78" s="54"/>
      <c r="I78" s="6">
        <f t="shared" si="4"/>
      </c>
      <c r="J78" s="6">
        <f t="shared" si="5"/>
      </c>
    </row>
    <row r="79" spans="1:10" ht="19.5" customHeight="1">
      <c r="A79" s="17">
        <v>75</v>
      </c>
      <c r="B79" s="11"/>
      <c r="C79" s="65">
        <f>IF(D79="","",'取りまとめシート'!$B$5)</f>
      </c>
      <c r="D79" s="12"/>
      <c r="E79" s="72"/>
      <c r="F79" s="19"/>
      <c r="G79" s="54"/>
      <c r="I79" s="6">
        <f t="shared" si="4"/>
      </c>
      <c r="J79" s="6">
        <f t="shared" si="5"/>
      </c>
    </row>
    <row r="80" spans="1:10" ht="19.5" customHeight="1">
      <c r="A80" s="17">
        <v>76</v>
      </c>
      <c r="B80" s="11"/>
      <c r="C80" s="65">
        <f>IF(D80="","",'取りまとめシート'!$B$5)</f>
      </c>
      <c r="D80" s="12"/>
      <c r="E80" s="72"/>
      <c r="F80" s="19"/>
      <c r="G80" s="54"/>
      <c r="I80" s="6">
        <f t="shared" si="4"/>
      </c>
      <c r="J80" s="6">
        <f t="shared" si="5"/>
      </c>
    </row>
    <row r="81" spans="1:10" ht="19.5" customHeight="1">
      <c r="A81" s="17">
        <v>77</v>
      </c>
      <c r="B81" s="11"/>
      <c r="C81" s="65">
        <f>IF(D81="","",'取りまとめシート'!$B$5)</f>
      </c>
      <c r="D81" s="12"/>
      <c r="E81" s="72"/>
      <c r="F81" s="19"/>
      <c r="G81" s="54"/>
      <c r="I81" s="6">
        <f t="shared" si="4"/>
      </c>
      <c r="J81" s="6">
        <f t="shared" si="5"/>
      </c>
    </row>
    <row r="82" spans="1:10" ht="19.5" customHeight="1">
      <c r="A82" s="17">
        <v>78</v>
      </c>
      <c r="B82" s="11"/>
      <c r="C82" s="65">
        <f>IF(D82="","",'取りまとめシート'!$B$5)</f>
      </c>
      <c r="D82" s="12"/>
      <c r="E82" s="72"/>
      <c r="F82" s="19"/>
      <c r="G82" s="54"/>
      <c r="I82" s="6">
        <f t="shared" si="4"/>
      </c>
      <c r="J82" s="6">
        <f t="shared" si="5"/>
      </c>
    </row>
    <row r="83" spans="1:10" ht="19.5" customHeight="1">
      <c r="A83" s="17">
        <v>79</v>
      </c>
      <c r="B83" s="11"/>
      <c r="C83" s="65">
        <f>IF(D83="","",'取りまとめシート'!$B$5)</f>
      </c>
      <c r="D83" s="12"/>
      <c r="E83" s="72"/>
      <c r="F83" s="19"/>
      <c r="G83" s="54"/>
      <c r="I83" s="6">
        <f t="shared" si="4"/>
      </c>
      <c r="J83" s="6">
        <f t="shared" si="5"/>
      </c>
    </row>
    <row r="84" spans="1:10" ht="19.5" customHeight="1">
      <c r="A84" s="17">
        <v>80</v>
      </c>
      <c r="B84" s="11"/>
      <c r="C84" s="65">
        <f>IF(D84="","",'取りまとめシート'!$B$5)</f>
      </c>
      <c r="D84" s="12"/>
      <c r="E84" s="72"/>
      <c r="F84" s="19"/>
      <c r="G84" s="54"/>
      <c r="I84" s="6">
        <f t="shared" si="4"/>
      </c>
      <c r="J84" s="6">
        <f t="shared" si="5"/>
      </c>
    </row>
    <row r="85" spans="1:10" ht="19.5" customHeight="1">
      <c r="A85" s="17">
        <v>81</v>
      </c>
      <c r="B85" s="11"/>
      <c r="C85" s="65">
        <f>IF(D85="","",'取りまとめシート'!$B$5)</f>
      </c>
      <c r="D85" s="12"/>
      <c r="E85" s="72"/>
      <c r="F85" s="19"/>
      <c r="G85" s="54"/>
      <c r="I85" s="6">
        <f t="shared" si="4"/>
      </c>
      <c r="J85" s="6">
        <f t="shared" si="5"/>
      </c>
    </row>
    <row r="86" spans="1:10" ht="19.5" customHeight="1">
      <c r="A86" s="17">
        <v>82</v>
      </c>
      <c r="B86" s="11"/>
      <c r="C86" s="65">
        <f>IF(D86="","",'取りまとめシート'!$B$5)</f>
      </c>
      <c r="D86" s="12"/>
      <c r="E86" s="72"/>
      <c r="F86" s="19"/>
      <c r="G86" s="54"/>
      <c r="I86" s="6">
        <f t="shared" si="4"/>
      </c>
      <c r="J86" s="6">
        <f t="shared" si="5"/>
      </c>
    </row>
    <row r="87" spans="1:10" ht="19.5" customHeight="1">
      <c r="A87" s="17">
        <v>83</v>
      </c>
      <c r="B87" s="11"/>
      <c r="C87" s="65">
        <f>IF(D87="","",'取りまとめシート'!$B$5)</f>
      </c>
      <c r="D87" s="12"/>
      <c r="E87" s="72"/>
      <c r="F87" s="19"/>
      <c r="G87" s="54"/>
      <c r="I87" s="6">
        <f t="shared" si="4"/>
      </c>
      <c r="J87" s="6">
        <f t="shared" si="5"/>
      </c>
    </row>
    <row r="88" spans="1:10" ht="19.5" customHeight="1">
      <c r="A88" s="17">
        <v>84</v>
      </c>
      <c r="B88" s="11"/>
      <c r="C88" s="65">
        <f>IF(D88="","",'取りまとめシート'!$B$5)</f>
      </c>
      <c r="D88" s="12"/>
      <c r="E88" s="72"/>
      <c r="F88" s="19"/>
      <c r="G88" s="54"/>
      <c r="I88" s="6">
        <f t="shared" si="4"/>
      </c>
      <c r="J88" s="6">
        <f t="shared" si="5"/>
      </c>
    </row>
    <row r="89" spans="1:10" ht="19.5" customHeight="1">
      <c r="A89" s="17">
        <v>85</v>
      </c>
      <c r="B89" s="11"/>
      <c r="C89" s="65">
        <f>IF(D89="","",'取りまとめシート'!$B$5)</f>
      </c>
      <c r="D89" s="12"/>
      <c r="E89" s="72"/>
      <c r="F89" s="19"/>
      <c r="G89" s="54"/>
      <c r="I89" s="6">
        <f t="shared" si="4"/>
      </c>
      <c r="J89" s="6">
        <f t="shared" si="5"/>
      </c>
    </row>
    <row r="90" spans="1:10" ht="19.5" customHeight="1">
      <c r="A90" s="17">
        <v>86</v>
      </c>
      <c r="B90" s="11"/>
      <c r="C90" s="65">
        <f>IF(D90="","",'取りまとめシート'!$B$5)</f>
      </c>
      <c r="D90" s="12"/>
      <c r="E90" s="72"/>
      <c r="F90" s="19"/>
      <c r="G90" s="54"/>
      <c r="I90" s="6">
        <f t="shared" si="4"/>
      </c>
      <c r="J90" s="6">
        <f t="shared" si="5"/>
      </c>
    </row>
    <row r="91" spans="1:10" ht="19.5" customHeight="1">
      <c r="A91" s="17">
        <v>87</v>
      </c>
      <c r="B91" s="11"/>
      <c r="C91" s="65">
        <f>IF(D91="","",'取りまとめシート'!$B$5)</f>
      </c>
      <c r="D91" s="12"/>
      <c r="E91" s="72"/>
      <c r="F91" s="19"/>
      <c r="G91" s="54"/>
      <c r="I91" s="6">
        <f t="shared" si="4"/>
      </c>
      <c r="J91" s="6">
        <f t="shared" si="5"/>
      </c>
    </row>
    <row r="92" spans="1:10" ht="19.5" customHeight="1">
      <c r="A92" s="17">
        <v>88</v>
      </c>
      <c r="B92" s="11"/>
      <c r="C92" s="65">
        <f>IF(D92="","",'取りまとめシート'!$B$5)</f>
      </c>
      <c r="D92" s="12"/>
      <c r="E92" s="72"/>
      <c r="F92" s="19"/>
      <c r="G92" s="54"/>
      <c r="I92" s="6">
        <f t="shared" si="4"/>
      </c>
      <c r="J92" s="6">
        <f t="shared" si="5"/>
      </c>
    </row>
    <row r="93" spans="1:10" ht="19.5" customHeight="1">
      <c r="A93" s="17">
        <v>89</v>
      </c>
      <c r="B93" s="11"/>
      <c r="C93" s="65">
        <f>IF(D93="","",'取りまとめシート'!$B$5)</f>
      </c>
      <c r="D93" s="12"/>
      <c r="E93" s="72"/>
      <c r="F93" s="19"/>
      <c r="G93" s="54"/>
      <c r="I93" s="6">
        <f t="shared" si="4"/>
      </c>
      <c r="J93" s="6">
        <f t="shared" si="5"/>
      </c>
    </row>
    <row r="94" spans="1:10" ht="19.5" customHeight="1">
      <c r="A94" s="17">
        <v>90</v>
      </c>
      <c r="B94" s="11"/>
      <c r="C94" s="65">
        <f>IF(D94="","",'取りまとめシート'!$B$5)</f>
      </c>
      <c r="D94" s="12"/>
      <c r="E94" s="72"/>
      <c r="F94" s="19"/>
      <c r="G94" s="54"/>
      <c r="I94" s="6">
        <f t="shared" si="4"/>
      </c>
      <c r="J94" s="6">
        <f t="shared" si="5"/>
      </c>
    </row>
    <row r="95" spans="1:10" ht="19.5" customHeight="1">
      <c r="A95" s="17">
        <v>91</v>
      </c>
      <c r="B95" s="11"/>
      <c r="C95" s="65">
        <f>IF(D95="","",'取りまとめシート'!$B$5)</f>
      </c>
      <c r="D95" s="12"/>
      <c r="E95" s="72"/>
      <c r="F95" s="19"/>
      <c r="G95" s="54"/>
      <c r="I95" s="6">
        <f t="shared" si="4"/>
      </c>
      <c r="J95" s="6">
        <f t="shared" si="5"/>
      </c>
    </row>
    <row r="96" spans="1:10" ht="19.5" customHeight="1">
      <c r="A96" s="17">
        <v>92</v>
      </c>
      <c r="B96" s="11"/>
      <c r="C96" s="65">
        <f>IF(D96="","",'取りまとめシート'!$B$5)</f>
      </c>
      <c r="D96" s="12"/>
      <c r="E96" s="72"/>
      <c r="F96" s="19"/>
      <c r="G96" s="54"/>
      <c r="I96" s="6">
        <f t="shared" si="4"/>
      </c>
      <c r="J96" s="6">
        <f t="shared" si="5"/>
      </c>
    </row>
    <row r="97" spans="1:10" ht="19.5" customHeight="1">
      <c r="A97" s="17">
        <v>93</v>
      </c>
      <c r="B97" s="11"/>
      <c r="C97" s="65">
        <f>IF(D97="","",'取りまとめシート'!$B$5)</f>
      </c>
      <c r="D97" s="12"/>
      <c r="E97" s="72"/>
      <c r="F97" s="19"/>
      <c r="G97" s="54"/>
      <c r="I97" s="6">
        <f t="shared" si="4"/>
      </c>
      <c r="J97" s="6">
        <f t="shared" si="5"/>
      </c>
    </row>
    <row r="98" spans="1:10" ht="19.5" customHeight="1">
      <c r="A98" s="17">
        <v>94</v>
      </c>
      <c r="B98" s="11"/>
      <c r="C98" s="65">
        <f>IF(D98="","",'取りまとめシート'!$B$5)</f>
      </c>
      <c r="D98" s="12"/>
      <c r="E98" s="72"/>
      <c r="F98" s="19"/>
      <c r="G98" s="54"/>
      <c r="I98" s="6">
        <f t="shared" si="4"/>
      </c>
      <c r="J98" s="6">
        <f t="shared" si="5"/>
      </c>
    </row>
    <row r="99" spans="1:10" ht="19.5" customHeight="1">
      <c r="A99" s="17">
        <v>95</v>
      </c>
      <c r="B99" s="11"/>
      <c r="C99" s="65">
        <f>IF(D99="","",'取りまとめシート'!$B$5)</f>
      </c>
      <c r="D99" s="12"/>
      <c r="E99" s="72"/>
      <c r="F99" s="19"/>
      <c r="G99" s="54"/>
      <c r="I99" s="6">
        <f t="shared" si="4"/>
      </c>
      <c r="J99" s="6">
        <f t="shared" si="5"/>
      </c>
    </row>
    <row r="100" spans="1:10" ht="19.5" customHeight="1">
      <c r="A100" s="17">
        <v>96</v>
      </c>
      <c r="B100" s="11"/>
      <c r="C100" s="65">
        <f>IF(D100="","",'取りまとめシート'!$B$5)</f>
      </c>
      <c r="D100" s="12"/>
      <c r="E100" s="72"/>
      <c r="F100" s="19"/>
      <c r="G100" s="54"/>
      <c r="I100" s="6">
        <f t="shared" si="4"/>
      </c>
      <c r="J100" s="6">
        <f t="shared" si="5"/>
      </c>
    </row>
    <row r="101" spans="1:10" ht="19.5" customHeight="1">
      <c r="A101" s="17">
        <v>97</v>
      </c>
      <c r="B101" s="11"/>
      <c r="C101" s="65">
        <f>IF(D101="","",'取りまとめシート'!$B$5)</f>
      </c>
      <c r="D101" s="12"/>
      <c r="E101" s="72"/>
      <c r="F101" s="19"/>
      <c r="G101" s="54"/>
      <c r="I101" s="6">
        <f t="shared" si="4"/>
      </c>
      <c r="J101" s="6">
        <f t="shared" si="5"/>
      </c>
    </row>
    <row r="102" spans="1:10" ht="19.5" customHeight="1">
      <c r="A102" s="17">
        <v>98</v>
      </c>
      <c r="B102" s="11"/>
      <c r="C102" s="65">
        <f>IF(D102="","",'取りまとめシート'!$B$5)</f>
      </c>
      <c r="D102" s="12"/>
      <c r="E102" s="72"/>
      <c r="F102" s="19"/>
      <c r="G102" s="54"/>
      <c r="I102" s="6">
        <f t="shared" si="4"/>
      </c>
      <c r="J102" s="6">
        <f t="shared" si="5"/>
      </c>
    </row>
    <row r="103" spans="1:10" ht="19.5" customHeight="1">
      <c r="A103" s="17">
        <v>99</v>
      </c>
      <c r="B103" s="11"/>
      <c r="C103" s="65">
        <f>IF(D103="","",'取りまとめシート'!$B$5)</f>
      </c>
      <c r="D103" s="12"/>
      <c r="E103" s="72"/>
      <c r="F103" s="19"/>
      <c r="G103" s="54"/>
      <c r="I103" s="6">
        <f t="shared" si="4"/>
      </c>
      <c r="J103" s="6">
        <f t="shared" si="5"/>
      </c>
    </row>
    <row r="104" spans="1:10" ht="19.5" customHeight="1" thickBot="1">
      <c r="A104" s="18">
        <v>100</v>
      </c>
      <c r="B104" s="14"/>
      <c r="C104" s="66">
        <f>IF(D104="","",'取りまとめシート'!$B$5)</f>
      </c>
      <c r="D104" s="15"/>
      <c r="E104" s="73"/>
      <c r="F104" s="20"/>
      <c r="G104" s="55"/>
      <c r="I104" s="6">
        <f t="shared" si="4"/>
      </c>
      <c r="J104" s="6">
        <f t="shared" si="5"/>
      </c>
    </row>
    <row r="105" ht="18" customHeight="1" thickTop="1"/>
    <row r="110" spans="1:10" ht="18" customHeight="1">
      <c r="A110" s="1"/>
      <c r="B110" s="6"/>
      <c r="C110" s="6"/>
      <c r="I110" s="1"/>
      <c r="J110" s="1"/>
    </row>
    <row r="111" spans="1:10" ht="18" customHeight="1">
      <c r="A111" s="1"/>
      <c r="B111" s="6"/>
      <c r="C111" s="6"/>
      <c r="I111" s="1"/>
      <c r="J111" s="1"/>
    </row>
    <row r="112" spans="1:10" ht="18" customHeight="1">
      <c r="A112" s="1"/>
      <c r="B112" s="6"/>
      <c r="C112" s="6"/>
      <c r="I112" s="1"/>
      <c r="J112" s="1"/>
    </row>
    <row r="113" spans="1:10" ht="18" customHeight="1">
      <c r="A113" s="1"/>
      <c r="B113" s="6"/>
      <c r="C113" s="6"/>
      <c r="I113" s="1"/>
      <c r="J113" s="1"/>
    </row>
    <row r="114" spans="1:10" ht="18" customHeight="1">
      <c r="A114" s="1"/>
      <c r="B114" s="6"/>
      <c r="C114" s="6"/>
      <c r="I114" s="1"/>
      <c r="J114" s="1"/>
    </row>
    <row r="115" spans="1:10" ht="18" customHeight="1">
      <c r="A115" s="1"/>
      <c r="B115" s="6"/>
      <c r="C115" s="6"/>
      <c r="I115" s="1"/>
      <c r="J115" s="1"/>
    </row>
  </sheetData>
  <sheetProtection sheet="1"/>
  <mergeCells count="9">
    <mergeCell ref="A1:O1"/>
    <mergeCell ref="A3:A4"/>
    <mergeCell ref="B3:B4"/>
    <mergeCell ref="C3:C4"/>
    <mergeCell ref="D3:D4"/>
    <mergeCell ref="F3:G3"/>
    <mergeCell ref="A2:O2"/>
    <mergeCell ref="M3:O3"/>
    <mergeCell ref="E3:E4"/>
  </mergeCells>
  <dataValidations count="2">
    <dataValidation type="list" allowBlank="1" showInputMessage="1" showErrorMessage="1" sqref="F5:G104">
      <formula1>$K$6:$K$8</formula1>
    </dataValidation>
    <dataValidation type="list" allowBlank="1" showInputMessage="1" showErrorMessage="1" sqref="B5:B104">
      <formula1>$L$4:$L$13</formula1>
    </dataValidation>
  </dataValidation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11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" sqref="D5"/>
    </sheetView>
  </sheetViews>
  <sheetFormatPr defaultColWidth="9.140625" defaultRowHeight="18" customHeight="1"/>
  <cols>
    <col min="1" max="1" width="7.421875" style="6" customWidth="1"/>
    <col min="2" max="2" width="7.57421875" style="1" customWidth="1"/>
    <col min="3" max="3" width="14.421875" style="1" customWidth="1"/>
    <col min="4" max="5" width="20.421875" style="1" customWidth="1"/>
    <col min="6" max="7" width="8.57421875" style="1" customWidth="1"/>
    <col min="8" max="8" width="3.140625" style="1" customWidth="1"/>
    <col min="9" max="10" width="11.28125" style="6" hidden="1" customWidth="1"/>
    <col min="11" max="11" width="12.7109375" style="1" hidden="1" customWidth="1"/>
    <col min="12" max="12" width="6.28125" style="1" hidden="1" customWidth="1"/>
    <col min="13" max="13" width="10.57421875" style="1" customWidth="1"/>
    <col min="14" max="15" width="8.421875" style="1" customWidth="1"/>
    <col min="16" max="16" width="9.00390625" style="1" customWidth="1"/>
    <col min="17" max="17" width="0" style="1" hidden="1" customWidth="1"/>
    <col min="18" max="16384" width="9.00390625" style="1" customWidth="1"/>
  </cols>
  <sheetData>
    <row r="1" spans="1:15" ht="27" customHeight="1">
      <c r="A1" s="148" t="s">
        <v>55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7" ht="43.5" customHeight="1" thickBot="1">
      <c r="A2" s="143" t="s">
        <v>54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Q2" s="1">
        <f>COUNTA(D5:D104)</f>
        <v>0</v>
      </c>
    </row>
    <row r="3" spans="1:15" ht="21.75" customHeight="1" thickTop="1">
      <c r="A3" s="133" t="s">
        <v>13</v>
      </c>
      <c r="B3" s="135" t="s">
        <v>0</v>
      </c>
      <c r="C3" s="137" t="s">
        <v>30</v>
      </c>
      <c r="D3" s="139" t="s">
        <v>1</v>
      </c>
      <c r="E3" s="139" t="s">
        <v>47</v>
      </c>
      <c r="F3" s="141" t="s">
        <v>2</v>
      </c>
      <c r="G3" s="142"/>
      <c r="H3" s="7"/>
      <c r="K3" s="6"/>
      <c r="L3" s="6"/>
      <c r="M3" s="145" t="s">
        <v>18</v>
      </c>
      <c r="N3" s="146"/>
      <c r="O3" s="147"/>
    </row>
    <row r="4" spans="1:15" ht="21.75" customHeight="1" thickBot="1">
      <c r="A4" s="134"/>
      <c r="B4" s="136"/>
      <c r="C4" s="138"/>
      <c r="D4" s="140"/>
      <c r="E4" s="140"/>
      <c r="F4" s="16" t="s">
        <v>3</v>
      </c>
      <c r="G4" s="52" t="s">
        <v>4</v>
      </c>
      <c r="H4" s="7"/>
      <c r="K4" s="6"/>
      <c r="L4" s="6"/>
      <c r="M4" s="25" t="s">
        <v>11</v>
      </c>
      <c r="N4" s="26" t="s">
        <v>3</v>
      </c>
      <c r="O4" s="27" t="s">
        <v>4</v>
      </c>
    </row>
    <row r="5" spans="1:15" ht="19.5" customHeight="1" thickTop="1">
      <c r="A5" s="17">
        <v>1</v>
      </c>
      <c r="B5" s="58"/>
      <c r="C5" s="67">
        <f>IF(D5="","",'取りまとめシート'!$B$5)</f>
      </c>
      <c r="D5" s="28"/>
      <c r="E5" s="74"/>
      <c r="F5" s="29"/>
      <c r="G5" s="59"/>
      <c r="H5" s="7"/>
      <c r="I5" s="6">
        <f aca="true" t="shared" si="0" ref="I5:I36">IF(F5="〇",VLOOKUP($B5,$L$5:$M$13,2,0),"")</f>
      </c>
      <c r="J5" s="6">
        <f aca="true" t="shared" si="1" ref="J5:J36">IF(G5="〇",VLOOKUP($B5,$L$5:$M$13,2,0),"")</f>
      </c>
      <c r="K5" s="6"/>
      <c r="L5" s="6" t="s">
        <v>31</v>
      </c>
      <c r="M5" s="9" t="s">
        <v>5</v>
      </c>
      <c r="N5" s="35">
        <f>COUNTIF($I$3:$I$104,"小学１年")</f>
        <v>0</v>
      </c>
      <c r="O5" s="36">
        <f>COUNTIF($J$3:$J$104,"小学１年")</f>
        <v>0</v>
      </c>
    </row>
    <row r="6" spans="1:15" ht="19.5" customHeight="1">
      <c r="A6" s="17">
        <v>2</v>
      </c>
      <c r="B6" s="60"/>
      <c r="C6" s="68">
        <f>IF(D6="","",'取りまとめシート'!$B$5)</f>
      </c>
      <c r="D6" s="30"/>
      <c r="E6" s="75"/>
      <c r="F6" s="31"/>
      <c r="G6" s="61"/>
      <c r="H6" s="7"/>
      <c r="I6" s="6">
        <f t="shared" si="0"/>
      </c>
      <c r="J6" s="6">
        <f t="shared" si="1"/>
      </c>
      <c r="K6" s="6"/>
      <c r="L6" s="6" t="s">
        <v>32</v>
      </c>
      <c r="M6" s="9" t="s">
        <v>6</v>
      </c>
      <c r="N6" s="35">
        <f>COUNTIF($I$3:$I$104,"小学２年")</f>
        <v>0</v>
      </c>
      <c r="O6" s="36">
        <f>COUNTIF($J$3:$J$104,"小学２年")</f>
        <v>0</v>
      </c>
    </row>
    <row r="7" spans="1:15" ht="19.5" customHeight="1">
      <c r="A7" s="17">
        <v>3</v>
      </c>
      <c r="B7" s="60"/>
      <c r="C7" s="68">
        <f>IF(D7="","",'取りまとめシート'!$B$5)</f>
      </c>
      <c r="D7" s="30"/>
      <c r="E7" s="75"/>
      <c r="F7" s="31"/>
      <c r="G7" s="61"/>
      <c r="H7" s="7"/>
      <c r="I7" s="6">
        <f t="shared" si="0"/>
      </c>
      <c r="J7" s="6">
        <f t="shared" si="1"/>
      </c>
      <c r="K7" s="6" t="s">
        <v>14</v>
      </c>
      <c r="L7" s="6" t="s">
        <v>33</v>
      </c>
      <c r="M7" s="9" t="s">
        <v>7</v>
      </c>
      <c r="N7" s="35">
        <f>COUNTIF($I$3:$I$104,"小学３年")</f>
        <v>0</v>
      </c>
      <c r="O7" s="36">
        <f>COUNTIF($J$3:$J$104,"小学３年")</f>
        <v>0</v>
      </c>
    </row>
    <row r="8" spans="1:15" ht="19.5" customHeight="1">
      <c r="A8" s="17">
        <v>4</v>
      </c>
      <c r="B8" s="60"/>
      <c r="C8" s="68">
        <f>IF(D8="","",'取りまとめシート'!$B$5)</f>
      </c>
      <c r="D8" s="30"/>
      <c r="E8" s="75"/>
      <c r="F8" s="31"/>
      <c r="G8" s="61"/>
      <c r="H8" s="7"/>
      <c r="I8" s="6">
        <f t="shared" si="0"/>
      </c>
      <c r="J8" s="6">
        <f t="shared" si="1"/>
      </c>
      <c r="K8" s="6" t="s">
        <v>15</v>
      </c>
      <c r="L8" s="6" t="s">
        <v>34</v>
      </c>
      <c r="M8" s="9" t="s">
        <v>8</v>
      </c>
      <c r="N8" s="35">
        <f>COUNTIF($I$3:$I$104,"小学４年")</f>
        <v>0</v>
      </c>
      <c r="O8" s="36">
        <f>COUNTIF($J$3:$J$104,"小学４年")</f>
        <v>0</v>
      </c>
    </row>
    <row r="9" spans="1:15" ht="19.5" customHeight="1">
      <c r="A9" s="17">
        <v>5</v>
      </c>
      <c r="B9" s="60"/>
      <c r="C9" s="68">
        <f>IF(D9="","",'取りまとめシート'!$B$5)</f>
      </c>
      <c r="D9" s="30"/>
      <c r="E9" s="75"/>
      <c r="F9" s="31"/>
      <c r="G9" s="61"/>
      <c r="H9" s="7"/>
      <c r="I9" s="6">
        <f t="shared" si="0"/>
      </c>
      <c r="J9" s="6">
        <f t="shared" si="1"/>
      </c>
      <c r="K9" s="6"/>
      <c r="L9" s="6" t="s">
        <v>35</v>
      </c>
      <c r="M9" s="9" t="s">
        <v>9</v>
      </c>
      <c r="N9" s="35">
        <f>COUNTIF($I$3:$I$104,"小学５年")</f>
        <v>0</v>
      </c>
      <c r="O9" s="36">
        <f>COUNTIF($J$3:$J$104,"小学５年")</f>
        <v>0</v>
      </c>
    </row>
    <row r="10" spans="1:15" ht="19.5" customHeight="1">
      <c r="A10" s="17">
        <v>6</v>
      </c>
      <c r="B10" s="60"/>
      <c r="C10" s="68">
        <f>IF(D10="","",'取りまとめシート'!$B$5)</f>
      </c>
      <c r="D10" s="30"/>
      <c r="E10" s="75"/>
      <c r="F10" s="31"/>
      <c r="G10" s="61"/>
      <c r="H10" s="7"/>
      <c r="I10" s="6">
        <f t="shared" si="0"/>
      </c>
      <c r="J10" s="6">
        <f t="shared" si="1"/>
      </c>
      <c r="K10" s="3"/>
      <c r="L10" s="8" t="s">
        <v>36</v>
      </c>
      <c r="M10" s="9" t="s">
        <v>10</v>
      </c>
      <c r="N10" s="35">
        <f>COUNTIF($I$3:$I$104,"小学６年")</f>
        <v>0</v>
      </c>
      <c r="O10" s="36">
        <f>COUNTIF($J$3:$J$104,"小学６年")</f>
        <v>0</v>
      </c>
    </row>
    <row r="11" spans="1:15" s="6" customFormat="1" ht="19.5" customHeight="1">
      <c r="A11" s="17">
        <v>7</v>
      </c>
      <c r="B11" s="60"/>
      <c r="C11" s="68">
        <f>IF(D11="","",'取りまとめシート'!$B$5)</f>
      </c>
      <c r="D11" s="30"/>
      <c r="E11" s="75"/>
      <c r="F11" s="31"/>
      <c r="G11" s="61"/>
      <c r="H11" s="7"/>
      <c r="I11" s="6">
        <f t="shared" si="0"/>
      </c>
      <c r="J11" s="6">
        <f t="shared" si="1"/>
      </c>
      <c r="K11" s="5"/>
      <c r="L11" s="4" t="s">
        <v>37</v>
      </c>
      <c r="M11" s="9" t="s">
        <v>40</v>
      </c>
      <c r="N11" s="35">
        <f>COUNTIF($I$3:$I$104,"中学１年")</f>
        <v>0</v>
      </c>
      <c r="O11" s="36">
        <f>COUNTIF($J$3:$J$104,"中学１年")</f>
        <v>0</v>
      </c>
    </row>
    <row r="12" spans="1:15" s="6" customFormat="1" ht="19.5" customHeight="1">
      <c r="A12" s="17">
        <v>8</v>
      </c>
      <c r="B12" s="60"/>
      <c r="C12" s="68">
        <f>IF(D12="","",'取りまとめシート'!$B$5)</f>
      </c>
      <c r="D12" s="30"/>
      <c r="E12" s="75"/>
      <c r="F12" s="31"/>
      <c r="G12" s="61"/>
      <c r="H12" s="7"/>
      <c r="I12" s="6">
        <f t="shared" si="0"/>
      </c>
      <c r="J12" s="6">
        <f t="shared" si="1"/>
      </c>
      <c r="L12" s="6" t="s">
        <v>38</v>
      </c>
      <c r="M12" s="9" t="s">
        <v>41</v>
      </c>
      <c r="N12" s="35">
        <f>COUNTIF($I$3:$I$104,"中学２年")</f>
        <v>0</v>
      </c>
      <c r="O12" s="36">
        <f>COUNTIF($J$3:$J$104,"中学２年")</f>
        <v>0</v>
      </c>
    </row>
    <row r="13" spans="1:15" ht="19.5" customHeight="1" thickBot="1">
      <c r="A13" s="17">
        <v>9</v>
      </c>
      <c r="B13" s="60"/>
      <c r="C13" s="68">
        <f>IF(D13="","",'取りまとめシート'!$B$5)</f>
      </c>
      <c r="D13" s="30"/>
      <c r="E13" s="75"/>
      <c r="F13" s="31"/>
      <c r="G13" s="61"/>
      <c r="H13" s="7"/>
      <c r="I13" s="6">
        <f t="shared" si="0"/>
      </c>
      <c r="J13" s="6">
        <f t="shared" si="1"/>
      </c>
      <c r="K13" s="6"/>
      <c r="L13" s="6" t="s">
        <v>39</v>
      </c>
      <c r="M13" s="10" t="s">
        <v>42</v>
      </c>
      <c r="N13" s="37">
        <f>COUNTIF($I$3:$I$104,"中学３年")</f>
        <v>0</v>
      </c>
      <c r="O13" s="38">
        <f>COUNTIF($J$3:$J$104,"中学３年")</f>
        <v>0</v>
      </c>
    </row>
    <row r="14" spans="1:10" ht="19.5" customHeight="1" thickTop="1">
      <c r="A14" s="17">
        <v>10</v>
      </c>
      <c r="B14" s="60"/>
      <c r="C14" s="68">
        <f>IF(D14="","",'取りまとめシート'!$B$5)</f>
      </c>
      <c r="D14" s="30"/>
      <c r="E14" s="75"/>
      <c r="F14" s="31"/>
      <c r="G14" s="61"/>
      <c r="H14" s="7"/>
      <c r="I14" s="6">
        <f t="shared" si="0"/>
      </c>
      <c r="J14" s="6">
        <f t="shared" si="1"/>
      </c>
    </row>
    <row r="15" spans="1:10" ht="19.5" customHeight="1">
      <c r="A15" s="17">
        <v>11</v>
      </c>
      <c r="B15" s="60"/>
      <c r="C15" s="68">
        <f>IF(D15="","",'取りまとめシート'!$B$5)</f>
      </c>
      <c r="D15" s="30"/>
      <c r="E15" s="75"/>
      <c r="F15" s="31"/>
      <c r="G15" s="61"/>
      <c r="H15" s="7"/>
      <c r="I15" s="6">
        <f t="shared" si="0"/>
      </c>
      <c r="J15" s="6">
        <f t="shared" si="1"/>
      </c>
    </row>
    <row r="16" spans="1:10" ht="19.5" customHeight="1">
      <c r="A16" s="17">
        <v>12</v>
      </c>
      <c r="B16" s="60"/>
      <c r="C16" s="68">
        <f>IF(D16="","",'取りまとめシート'!$B$5)</f>
      </c>
      <c r="D16" s="30"/>
      <c r="E16" s="75"/>
      <c r="F16" s="31"/>
      <c r="G16" s="61"/>
      <c r="H16" s="7"/>
      <c r="I16" s="6">
        <f t="shared" si="0"/>
      </c>
      <c r="J16" s="6">
        <f t="shared" si="1"/>
      </c>
    </row>
    <row r="17" spans="1:10" ht="19.5" customHeight="1">
      <c r="A17" s="17">
        <v>13</v>
      </c>
      <c r="B17" s="60"/>
      <c r="C17" s="68">
        <f>IF(D17="","",'取りまとめシート'!$B$5)</f>
      </c>
      <c r="D17" s="30"/>
      <c r="E17" s="75"/>
      <c r="F17" s="31"/>
      <c r="G17" s="61"/>
      <c r="H17" s="7"/>
      <c r="I17" s="6">
        <f t="shared" si="0"/>
      </c>
      <c r="J17" s="6">
        <f t="shared" si="1"/>
      </c>
    </row>
    <row r="18" spans="1:10" ht="19.5" customHeight="1">
      <c r="A18" s="17">
        <v>14</v>
      </c>
      <c r="B18" s="60"/>
      <c r="C18" s="68">
        <f>IF(D18="","",'取りまとめシート'!$B$5)</f>
      </c>
      <c r="D18" s="30"/>
      <c r="E18" s="75"/>
      <c r="F18" s="31"/>
      <c r="G18" s="61"/>
      <c r="H18" s="7"/>
      <c r="I18" s="6">
        <f t="shared" si="0"/>
      </c>
      <c r="J18" s="6">
        <f t="shared" si="1"/>
      </c>
    </row>
    <row r="19" spans="1:10" ht="19.5" customHeight="1">
      <c r="A19" s="17">
        <v>15</v>
      </c>
      <c r="B19" s="60"/>
      <c r="C19" s="68">
        <f>IF(D19="","",'取りまとめシート'!$B$5)</f>
      </c>
      <c r="D19" s="30"/>
      <c r="E19" s="75"/>
      <c r="F19" s="31"/>
      <c r="G19" s="61"/>
      <c r="H19" s="7"/>
      <c r="I19" s="6">
        <f t="shared" si="0"/>
      </c>
      <c r="J19" s="6">
        <f t="shared" si="1"/>
      </c>
    </row>
    <row r="20" spans="1:10" ht="19.5" customHeight="1">
      <c r="A20" s="17">
        <v>16</v>
      </c>
      <c r="B20" s="60"/>
      <c r="C20" s="68">
        <f>IF(D20="","",'取りまとめシート'!$B$5)</f>
      </c>
      <c r="D20" s="30"/>
      <c r="E20" s="75"/>
      <c r="F20" s="31"/>
      <c r="G20" s="61"/>
      <c r="H20" s="7"/>
      <c r="I20" s="6">
        <f t="shared" si="0"/>
      </c>
      <c r="J20" s="6">
        <f t="shared" si="1"/>
      </c>
    </row>
    <row r="21" spans="1:10" ht="19.5" customHeight="1">
      <c r="A21" s="17">
        <v>17</v>
      </c>
      <c r="B21" s="60"/>
      <c r="C21" s="68">
        <f>IF(D21="","",'取りまとめシート'!$B$5)</f>
      </c>
      <c r="D21" s="30"/>
      <c r="E21" s="75"/>
      <c r="F21" s="31"/>
      <c r="G21" s="61"/>
      <c r="H21" s="7"/>
      <c r="I21" s="6">
        <f t="shared" si="0"/>
      </c>
      <c r="J21" s="6">
        <f t="shared" si="1"/>
      </c>
    </row>
    <row r="22" spans="1:10" ht="19.5" customHeight="1">
      <c r="A22" s="17">
        <v>18</v>
      </c>
      <c r="B22" s="60"/>
      <c r="C22" s="68">
        <f>IF(D22="","",'取りまとめシート'!$B$5)</f>
      </c>
      <c r="D22" s="30"/>
      <c r="E22" s="75"/>
      <c r="F22" s="31"/>
      <c r="G22" s="61"/>
      <c r="H22" s="7"/>
      <c r="I22" s="6">
        <f t="shared" si="0"/>
      </c>
      <c r="J22" s="6">
        <f t="shared" si="1"/>
      </c>
    </row>
    <row r="23" spans="1:10" ht="19.5" customHeight="1">
      <c r="A23" s="17">
        <v>19</v>
      </c>
      <c r="B23" s="60"/>
      <c r="C23" s="68">
        <f>IF(D23="","",'取りまとめシート'!$B$5)</f>
      </c>
      <c r="D23" s="30"/>
      <c r="E23" s="75"/>
      <c r="F23" s="31"/>
      <c r="G23" s="61"/>
      <c r="H23" s="7"/>
      <c r="I23" s="6">
        <f t="shared" si="0"/>
      </c>
      <c r="J23" s="6">
        <f t="shared" si="1"/>
      </c>
    </row>
    <row r="24" spans="1:10" ht="19.5" customHeight="1">
      <c r="A24" s="17">
        <v>20</v>
      </c>
      <c r="B24" s="60"/>
      <c r="C24" s="68">
        <f>IF(D24="","",'取りまとめシート'!$B$5)</f>
      </c>
      <c r="D24" s="30"/>
      <c r="E24" s="75"/>
      <c r="F24" s="31"/>
      <c r="G24" s="61"/>
      <c r="H24" s="7"/>
      <c r="I24" s="6">
        <f t="shared" si="0"/>
      </c>
      <c r="J24" s="6">
        <f t="shared" si="1"/>
      </c>
    </row>
    <row r="25" spans="1:10" ht="19.5" customHeight="1">
      <c r="A25" s="17">
        <v>21</v>
      </c>
      <c r="B25" s="60"/>
      <c r="C25" s="68">
        <f>IF(D25="","",'取りまとめシート'!$B$5)</f>
      </c>
      <c r="D25" s="30"/>
      <c r="E25" s="75"/>
      <c r="F25" s="31"/>
      <c r="G25" s="61"/>
      <c r="H25" s="7"/>
      <c r="I25" s="6">
        <f t="shared" si="0"/>
      </c>
      <c r="J25" s="6">
        <f t="shared" si="1"/>
      </c>
    </row>
    <row r="26" spans="1:10" ht="19.5" customHeight="1">
      <c r="A26" s="17">
        <v>22</v>
      </c>
      <c r="B26" s="60"/>
      <c r="C26" s="68">
        <f>IF(D26="","",'取りまとめシート'!$B$5)</f>
      </c>
      <c r="D26" s="30"/>
      <c r="E26" s="75"/>
      <c r="F26" s="31"/>
      <c r="G26" s="61"/>
      <c r="H26" s="7"/>
      <c r="I26" s="6">
        <f t="shared" si="0"/>
      </c>
      <c r="J26" s="6">
        <f t="shared" si="1"/>
      </c>
    </row>
    <row r="27" spans="1:10" ht="19.5" customHeight="1">
      <c r="A27" s="17">
        <v>23</v>
      </c>
      <c r="B27" s="60"/>
      <c r="C27" s="68">
        <f>IF(D27="","",'取りまとめシート'!$B$5)</f>
      </c>
      <c r="D27" s="30"/>
      <c r="E27" s="75"/>
      <c r="F27" s="31"/>
      <c r="G27" s="61"/>
      <c r="H27" s="7"/>
      <c r="I27" s="6">
        <f t="shared" si="0"/>
      </c>
      <c r="J27" s="6">
        <f t="shared" si="1"/>
      </c>
    </row>
    <row r="28" spans="1:10" ht="19.5" customHeight="1">
      <c r="A28" s="17">
        <v>24</v>
      </c>
      <c r="B28" s="60"/>
      <c r="C28" s="68">
        <f>IF(D28="","",'取りまとめシート'!$B$5)</f>
      </c>
      <c r="D28" s="30"/>
      <c r="E28" s="75"/>
      <c r="F28" s="31"/>
      <c r="G28" s="61"/>
      <c r="H28" s="7"/>
      <c r="I28" s="6">
        <f t="shared" si="0"/>
      </c>
      <c r="J28" s="6">
        <f t="shared" si="1"/>
      </c>
    </row>
    <row r="29" spans="1:10" ht="19.5" customHeight="1">
      <c r="A29" s="17">
        <v>25</v>
      </c>
      <c r="B29" s="60"/>
      <c r="C29" s="68">
        <f>IF(D29="","",'取りまとめシート'!$B$5)</f>
      </c>
      <c r="D29" s="30"/>
      <c r="E29" s="75"/>
      <c r="F29" s="31"/>
      <c r="G29" s="61"/>
      <c r="H29" s="7"/>
      <c r="I29" s="6">
        <f t="shared" si="0"/>
      </c>
      <c r="J29" s="6">
        <f t="shared" si="1"/>
      </c>
    </row>
    <row r="30" spans="1:10" ht="19.5" customHeight="1">
      <c r="A30" s="17">
        <v>26</v>
      </c>
      <c r="B30" s="60"/>
      <c r="C30" s="68">
        <f>IF(D30="","",'取りまとめシート'!$B$5)</f>
      </c>
      <c r="D30" s="30"/>
      <c r="E30" s="75"/>
      <c r="F30" s="31"/>
      <c r="G30" s="61"/>
      <c r="H30" s="7"/>
      <c r="I30" s="6">
        <f t="shared" si="0"/>
      </c>
      <c r="J30" s="6">
        <f t="shared" si="1"/>
      </c>
    </row>
    <row r="31" spans="1:10" ht="19.5" customHeight="1">
      <c r="A31" s="17">
        <v>27</v>
      </c>
      <c r="B31" s="60"/>
      <c r="C31" s="68">
        <f>IF(D31="","",'取りまとめシート'!$B$5)</f>
      </c>
      <c r="D31" s="30"/>
      <c r="E31" s="75"/>
      <c r="F31" s="31"/>
      <c r="G31" s="61"/>
      <c r="H31" s="7"/>
      <c r="I31" s="6">
        <f t="shared" si="0"/>
      </c>
      <c r="J31" s="6">
        <f t="shared" si="1"/>
      </c>
    </row>
    <row r="32" spans="1:10" ht="19.5" customHeight="1">
      <c r="A32" s="17">
        <v>28</v>
      </c>
      <c r="B32" s="60"/>
      <c r="C32" s="68">
        <f>IF(D32="","",'取りまとめシート'!$B$5)</f>
      </c>
      <c r="D32" s="30"/>
      <c r="E32" s="75"/>
      <c r="F32" s="31"/>
      <c r="G32" s="61"/>
      <c r="H32" s="7"/>
      <c r="I32" s="6">
        <f t="shared" si="0"/>
      </c>
      <c r="J32" s="6">
        <f t="shared" si="1"/>
      </c>
    </row>
    <row r="33" spans="1:10" ht="19.5" customHeight="1">
      <c r="A33" s="17">
        <v>29</v>
      </c>
      <c r="B33" s="60"/>
      <c r="C33" s="68">
        <f>IF(D33="","",'取りまとめシート'!$B$5)</f>
      </c>
      <c r="D33" s="30"/>
      <c r="E33" s="75"/>
      <c r="F33" s="31"/>
      <c r="G33" s="61"/>
      <c r="H33" s="7"/>
      <c r="I33" s="6">
        <f t="shared" si="0"/>
      </c>
      <c r="J33" s="6">
        <f t="shared" si="1"/>
      </c>
    </row>
    <row r="34" spans="1:10" ht="19.5" customHeight="1">
      <c r="A34" s="17">
        <v>30</v>
      </c>
      <c r="B34" s="60"/>
      <c r="C34" s="68">
        <f>IF(D34="","",'取りまとめシート'!$B$5)</f>
      </c>
      <c r="D34" s="30"/>
      <c r="E34" s="75"/>
      <c r="F34" s="31"/>
      <c r="G34" s="61"/>
      <c r="H34" s="7"/>
      <c r="I34" s="6">
        <f t="shared" si="0"/>
      </c>
      <c r="J34" s="6">
        <f t="shared" si="1"/>
      </c>
    </row>
    <row r="35" spans="1:10" ht="19.5" customHeight="1">
      <c r="A35" s="17">
        <v>31</v>
      </c>
      <c r="B35" s="60"/>
      <c r="C35" s="68">
        <f>IF(D35="","",'取りまとめシート'!$B$5)</f>
      </c>
      <c r="D35" s="30"/>
      <c r="E35" s="75"/>
      <c r="F35" s="31"/>
      <c r="G35" s="61"/>
      <c r="H35" s="7"/>
      <c r="I35" s="6">
        <f t="shared" si="0"/>
      </c>
      <c r="J35" s="6">
        <f t="shared" si="1"/>
      </c>
    </row>
    <row r="36" spans="1:10" ht="19.5" customHeight="1">
      <c r="A36" s="17">
        <v>32</v>
      </c>
      <c r="B36" s="60"/>
      <c r="C36" s="68">
        <f>IF(D36="","",'取りまとめシート'!$B$5)</f>
      </c>
      <c r="D36" s="30"/>
      <c r="E36" s="75"/>
      <c r="F36" s="31"/>
      <c r="G36" s="61"/>
      <c r="H36" s="7"/>
      <c r="I36" s="6">
        <f t="shared" si="0"/>
      </c>
      <c r="J36" s="6">
        <f t="shared" si="1"/>
      </c>
    </row>
    <row r="37" spans="1:10" ht="19.5" customHeight="1">
      <c r="A37" s="17">
        <v>33</v>
      </c>
      <c r="B37" s="60"/>
      <c r="C37" s="68">
        <f>IF(D37="","",'取りまとめシート'!$B$5)</f>
      </c>
      <c r="D37" s="30"/>
      <c r="E37" s="75"/>
      <c r="F37" s="31"/>
      <c r="G37" s="61"/>
      <c r="H37" s="7"/>
      <c r="I37" s="6">
        <f aca="true" t="shared" si="2" ref="I37:I68">IF(F37="〇",VLOOKUP($B37,$L$5:$M$13,2,0),"")</f>
      </c>
      <c r="J37" s="6">
        <f aca="true" t="shared" si="3" ref="J37:J68">IF(G37="〇",VLOOKUP($B37,$L$5:$M$13,2,0),"")</f>
      </c>
    </row>
    <row r="38" spans="1:10" ht="19.5" customHeight="1">
      <c r="A38" s="17">
        <v>34</v>
      </c>
      <c r="B38" s="60"/>
      <c r="C38" s="68">
        <f>IF(D38="","",'取りまとめシート'!$B$5)</f>
      </c>
      <c r="D38" s="30"/>
      <c r="E38" s="75"/>
      <c r="F38" s="31"/>
      <c r="G38" s="61"/>
      <c r="H38" s="7"/>
      <c r="I38" s="6">
        <f t="shared" si="2"/>
      </c>
      <c r="J38" s="6">
        <f t="shared" si="3"/>
      </c>
    </row>
    <row r="39" spans="1:10" ht="19.5" customHeight="1">
      <c r="A39" s="17">
        <v>35</v>
      </c>
      <c r="B39" s="60"/>
      <c r="C39" s="68">
        <f>IF(D39="","",'取りまとめシート'!$B$5)</f>
      </c>
      <c r="D39" s="30"/>
      <c r="E39" s="75"/>
      <c r="F39" s="31"/>
      <c r="G39" s="61"/>
      <c r="H39" s="7"/>
      <c r="I39" s="6">
        <f t="shared" si="2"/>
      </c>
      <c r="J39" s="6">
        <f t="shared" si="3"/>
      </c>
    </row>
    <row r="40" spans="1:10" ht="19.5" customHeight="1">
      <c r="A40" s="17">
        <v>36</v>
      </c>
      <c r="B40" s="60"/>
      <c r="C40" s="68">
        <f>IF(D40="","",'取りまとめシート'!$B$5)</f>
      </c>
      <c r="D40" s="30"/>
      <c r="E40" s="75"/>
      <c r="F40" s="31"/>
      <c r="G40" s="61"/>
      <c r="H40" s="7"/>
      <c r="I40" s="6">
        <f t="shared" si="2"/>
      </c>
      <c r="J40" s="6">
        <f t="shared" si="3"/>
      </c>
    </row>
    <row r="41" spans="1:10" ht="19.5" customHeight="1">
      <c r="A41" s="17">
        <v>37</v>
      </c>
      <c r="B41" s="60"/>
      <c r="C41" s="68">
        <f>IF(D41="","",'取りまとめシート'!$B$5)</f>
      </c>
      <c r="D41" s="30"/>
      <c r="E41" s="75"/>
      <c r="F41" s="31"/>
      <c r="G41" s="61"/>
      <c r="H41" s="7"/>
      <c r="I41" s="6">
        <f t="shared" si="2"/>
      </c>
      <c r="J41" s="6">
        <f t="shared" si="3"/>
      </c>
    </row>
    <row r="42" spans="1:10" ht="19.5" customHeight="1">
      <c r="A42" s="17">
        <v>38</v>
      </c>
      <c r="B42" s="60"/>
      <c r="C42" s="68">
        <f>IF(D42="","",'取りまとめシート'!$B$5)</f>
      </c>
      <c r="D42" s="30"/>
      <c r="E42" s="75"/>
      <c r="F42" s="31"/>
      <c r="G42" s="61"/>
      <c r="H42" s="7"/>
      <c r="I42" s="6">
        <f t="shared" si="2"/>
      </c>
      <c r="J42" s="6">
        <f t="shared" si="3"/>
      </c>
    </row>
    <row r="43" spans="1:10" ht="19.5" customHeight="1">
      <c r="A43" s="17">
        <v>39</v>
      </c>
      <c r="B43" s="60"/>
      <c r="C43" s="68">
        <f>IF(D43="","",'取りまとめシート'!$B$5)</f>
      </c>
      <c r="D43" s="30"/>
      <c r="E43" s="75"/>
      <c r="F43" s="31"/>
      <c r="G43" s="61"/>
      <c r="H43" s="7"/>
      <c r="I43" s="6">
        <f t="shared" si="2"/>
      </c>
      <c r="J43" s="6">
        <f t="shared" si="3"/>
      </c>
    </row>
    <row r="44" spans="1:10" ht="19.5" customHeight="1">
      <c r="A44" s="17">
        <v>40</v>
      </c>
      <c r="B44" s="60"/>
      <c r="C44" s="68">
        <f>IF(D44="","",'取りまとめシート'!$B$5)</f>
      </c>
      <c r="D44" s="30"/>
      <c r="E44" s="75"/>
      <c r="F44" s="31"/>
      <c r="G44" s="61"/>
      <c r="H44" s="7"/>
      <c r="I44" s="6">
        <f t="shared" si="2"/>
      </c>
      <c r="J44" s="6">
        <f t="shared" si="3"/>
      </c>
    </row>
    <row r="45" spans="1:10" ht="19.5" customHeight="1">
      <c r="A45" s="17">
        <v>41</v>
      </c>
      <c r="B45" s="60"/>
      <c r="C45" s="68">
        <f>IF(D45="","",'取りまとめシート'!$B$5)</f>
      </c>
      <c r="D45" s="30"/>
      <c r="E45" s="75"/>
      <c r="F45" s="31"/>
      <c r="G45" s="61"/>
      <c r="H45" s="7"/>
      <c r="I45" s="6">
        <f t="shared" si="2"/>
      </c>
      <c r="J45" s="6">
        <f t="shared" si="3"/>
      </c>
    </row>
    <row r="46" spans="1:10" ht="19.5" customHeight="1">
      <c r="A46" s="17">
        <v>42</v>
      </c>
      <c r="B46" s="60"/>
      <c r="C46" s="68">
        <f>IF(D46="","",'取りまとめシート'!$B$5)</f>
      </c>
      <c r="D46" s="30"/>
      <c r="E46" s="75"/>
      <c r="F46" s="31"/>
      <c r="G46" s="61"/>
      <c r="H46" s="7"/>
      <c r="I46" s="6">
        <f t="shared" si="2"/>
      </c>
      <c r="J46" s="6">
        <f t="shared" si="3"/>
      </c>
    </row>
    <row r="47" spans="1:10" ht="19.5" customHeight="1">
      <c r="A47" s="17">
        <v>43</v>
      </c>
      <c r="B47" s="60"/>
      <c r="C47" s="68">
        <f>IF(D47="","",'取りまとめシート'!$B$5)</f>
      </c>
      <c r="D47" s="30"/>
      <c r="E47" s="75"/>
      <c r="F47" s="31"/>
      <c r="G47" s="61"/>
      <c r="H47" s="7"/>
      <c r="I47" s="6">
        <f t="shared" si="2"/>
      </c>
      <c r="J47" s="6">
        <f t="shared" si="3"/>
      </c>
    </row>
    <row r="48" spans="1:10" ht="19.5" customHeight="1">
      <c r="A48" s="17">
        <v>44</v>
      </c>
      <c r="B48" s="60"/>
      <c r="C48" s="68">
        <f>IF(D48="","",'取りまとめシート'!$B$5)</f>
      </c>
      <c r="D48" s="30"/>
      <c r="E48" s="75"/>
      <c r="F48" s="31"/>
      <c r="G48" s="61"/>
      <c r="H48" s="7"/>
      <c r="I48" s="6">
        <f t="shared" si="2"/>
      </c>
      <c r="J48" s="6">
        <f t="shared" si="3"/>
      </c>
    </row>
    <row r="49" spans="1:10" ht="19.5" customHeight="1">
      <c r="A49" s="17">
        <v>45</v>
      </c>
      <c r="B49" s="60"/>
      <c r="C49" s="68">
        <f>IF(D49="","",'取りまとめシート'!$B$5)</f>
      </c>
      <c r="D49" s="30"/>
      <c r="E49" s="75"/>
      <c r="F49" s="31"/>
      <c r="G49" s="61"/>
      <c r="H49" s="7"/>
      <c r="I49" s="6">
        <f t="shared" si="2"/>
      </c>
      <c r="J49" s="6">
        <f t="shared" si="3"/>
      </c>
    </row>
    <row r="50" spans="1:10" ht="19.5" customHeight="1">
      <c r="A50" s="17">
        <v>46</v>
      </c>
      <c r="B50" s="60"/>
      <c r="C50" s="68">
        <f>IF(D50="","",'取りまとめシート'!$B$5)</f>
      </c>
      <c r="D50" s="30"/>
      <c r="E50" s="75"/>
      <c r="F50" s="31"/>
      <c r="G50" s="61"/>
      <c r="H50" s="7"/>
      <c r="I50" s="6">
        <f t="shared" si="2"/>
      </c>
      <c r="J50" s="6">
        <f t="shared" si="3"/>
      </c>
    </row>
    <row r="51" spans="1:10" ht="19.5" customHeight="1">
      <c r="A51" s="17">
        <v>47</v>
      </c>
      <c r="B51" s="60"/>
      <c r="C51" s="68">
        <f>IF(D51="","",'取りまとめシート'!$B$5)</f>
      </c>
      <c r="D51" s="30"/>
      <c r="E51" s="75"/>
      <c r="F51" s="31"/>
      <c r="G51" s="61"/>
      <c r="H51" s="7"/>
      <c r="I51" s="6">
        <f t="shared" si="2"/>
      </c>
      <c r="J51" s="6">
        <f t="shared" si="3"/>
      </c>
    </row>
    <row r="52" spans="1:10" ht="19.5" customHeight="1">
      <c r="A52" s="17">
        <v>48</v>
      </c>
      <c r="B52" s="60"/>
      <c r="C52" s="68">
        <f>IF(D52="","",'取りまとめシート'!$B$5)</f>
      </c>
      <c r="D52" s="30"/>
      <c r="E52" s="75"/>
      <c r="F52" s="31"/>
      <c r="G52" s="61"/>
      <c r="H52" s="7"/>
      <c r="I52" s="6">
        <f t="shared" si="2"/>
      </c>
      <c r="J52" s="6">
        <f t="shared" si="3"/>
      </c>
    </row>
    <row r="53" spans="1:10" ht="19.5" customHeight="1">
      <c r="A53" s="17">
        <v>49</v>
      </c>
      <c r="B53" s="60"/>
      <c r="C53" s="68">
        <f>IF(D53="","",'取りまとめシート'!$B$5)</f>
      </c>
      <c r="D53" s="30"/>
      <c r="E53" s="75"/>
      <c r="F53" s="31"/>
      <c r="G53" s="61"/>
      <c r="I53" s="6">
        <f t="shared" si="2"/>
      </c>
      <c r="J53" s="6">
        <f t="shared" si="3"/>
      </c>
    </row>
    <row r="54" spans="1:10" ht="19.5" customHeight="1">
      <c r="A54" s="17">
        <v>50</v>
      </c>
      <c r="B54" s="60"/>
      <c r="C54" s="68">
        <f>IF(D54="","",'取りまとめシート'!$B$5)</f>
      </c>
      <c r="D54" s="30"/>
      <c r="E54" s="76"/>
      <c r="F54" s="32"/>
      <c r="G54" s="62"/>
      <c r="I54" s="6">
        <f t="shared" si="2"/>
      </c>
      <c r="J54" s="6">
        <f t="shared" si="3"/>
      </c>
    </row>
    <row r="55" spans="1:10" ht="19.5" customHeight="1">
      <c r="A55" s="17">
        <v>51</v>
      </c>
      <c r="B55" s="60"/>
      <c r="C55" s="68">
        <f>IF(D55="","",'取りまとめシート'!$B$5)</f>
      </c>
      <c r="D55" s="30"/>
      <c r="E55" s="76"/>
      <c r="F55" s="32"/>
      <c r="G55" s="62"/>
      <c r="I55" s="6">
        <f t="shared" si="2"/>
      </c>
      <c r="J55" s="6">
        <f t="shared" si="3"/>
      </c>
    </row>
    <row r="56" spans="1:10" ht="19.5" customHeight="1">
      <c r="A56" s="17">
        <v>52</v>
      </c>
      <c r="B56" s="60"/>
      <c r="C56" s="68">
        <f>IF(D56="","",'取りまとめシート'!$B$5)</f>
      </c>
      <c r="D56" s="30"/>
      <c r="E56" s="76"/>
      <c r="F56" s="32"/>
      <c r="G56" s="62"/>
      <c r="I56" s="6">
        <f t="shared" si="2"/>
      </c>
      <c r="J56" s="6">
        <f t="shared" si="3"/>
      </c>
    </row>
    <row r="57" spans="1:10" ht="19.5" customHeight="1">
      <c r="A57" s="17">
        <v>53</v>
      </c>
      <c r="B57" s="60"/>
      <c r="C57" s="68">
        <f>IF(D57="","",'取りまとめシート'!$B$5)</f>
      </c>
      <c r="D57" s="30"/>
      <c r="E57" s="76"/>
      <c r="F57" s="32"/>
      <c r="G57" s="62"/>
      <c r="I57" s="6">
        <f t="shared" si="2"/>
      </c>
      <c r="J57" s="6">
        <f t="shared" si="3"/>
      </c>
    </row>
    <row r="58" spans="1:10" ht="19.5" customHeight="1">
      <c r="A58" s="17">
        <v>54</v>
      </c>
      <c r="B58" s="60"/>
      <c r="C58" s="68">
        <f>IF(D58="","",'取りまとめシート'!$B$5)</f>
      </c>
      <c r="D58" s="30"/>
      <c r="E58" s="76"/>
      <c r="F58" s="32"/>
      <c r="G58" s="62"/>
      <c r="I58" s="6">
        <f t="shared" si="2"/>
      </c>
      <c r="J58" s="6">
        <f t="shared" si="3"/>
      </c>
    </row>
    <row r="59" spans="1:10" ht="19.5" customHeight="1">
      <c r="A59" s="17">
        <v>55</v>
      </c>
      <c r="B59" s="60"/>
      <c r="C59" s="68">
        <f>IF(D59="","",'取りまとめシート'!$B$5)</f>
      </c>
      <c r="D59" s="30"/>
      <c r="E59" s="76"/>
      <c r="F59" s="32"/>
      <c r="G59" s="62"/>
      <c r="I59" s="6">
        <f t="shared" si="2"/>
      </c>
      <c r="J59" s="6">
        <f t="shared" si="3"/>
      </c>
    </row>
    <row r="60" spans="1:10" ht="19.5" customHeight="1">
      <c r="A60" s="17">
        <v>56</v>
      </c>
      <c r="B60" s="60"/>
      <c r="C60" s="68">
        <f>IF(D60="","",'取りまとめシート'!$B$5)</f>
      </c>
      <c r="D60" s="30"/>
      <c r="E60" s="76"/>
      <c r="F60" s="32"/>
      <c r="G60" s="62"/>
      <c r="I60" s="6">
        <f t="shared" si="2"/>
      </c>
      <c r="J60" s="6">
        <f t="shared" si="3"/>
      </c>
    </row>
    <row r="61" spans="1:10" ht="19.5" customHeight="1">
      <c r="A61" s="17">
        <v>57</v>
      </c>
      <c r="B61" s="60"/>
      <c r="C61" s="68">
        <f>IF(D61="","",'取りまとめシート'!$B$5)</f>
      </c>
      <c r="D61" s="30"/>
      <c r="E61" s="76"/>
      <c r="F61" s="32"/>
      <c r="G61" s="62"/>
      <c r="I61" s="6">
        <f t="shared" si="2"/>
      </c>
      <c r="J61" s="6">
        <f t="shared" si="3"/>
      </c>
    </row>
    <row r="62" spans="1:10" ht="19.5" customHeight="1">
      <c r="A62" s="17">
        <v>58</v>
      </c>
      <c r="B62" s="60"/>
      <c r="C62" s="68">
        <f>IF(D62="","",'取りまとめシート'!$B$5)</f>
      </c>
      <c r="D62" s="30"/>
      <c r="E62" s="76"/>
      <c r="F62" s="32"/>
      <c r="G62" s="62"/>
      <c r="I62" s="6">
        <f t="shared" si="2"/>
      </c>
      <c r="J62" s="6">
        <f t="shared" si="3"/>
      </c>
    </row>
    <row r="63" spans="1:10" ht="19.5" customHeight="1">
      <c r="A63" s="17">
        <v>59</v>
      </c>
      <c r="B63" s="60"/>
      <c r="C63" s="68">
        <f>IF(D63="","",'取りまとめシート'!$B$5)</f>
      </c>
      <c r="D63" s="30"/>
      <c r="E63" s="76"/>
      <c r="F63" s="32"/>
      <c r="G63" s="62"/>
      <c r="I63" s="6">
        <f t="shared" si="2"/>
      </c>
      <c r="J63" s="6">
        <f t="shared" si="3"/>
      </c>
    </row>
    <row r="64" spans="1:10" ht="19.5" customHeight="1">
      <c r="A64" s="17">
        <v>60</v>
      </c>
      <c r="B64" s="60"/>
      <c r="C64" s="68">
        <f>IF(D64="","",'取りまとめシート'!$B$5)</f>
      </c>
      <c r="D64" s="30"/>
      <c r="E64" s="76"/>
      <c r="F64" s="32"/>
      <c r="G64" s="62"/>
      <c r="I64" s="6">
        <f t="shared" si="2"/>
      </c>
      <c r="J64" s="6">
        <f t="shared" si="3"/>
      </c>
    </row>
    <row r="65" spans="1:10" ht="19.5" customHeight="1">
      <c r="A65" s="17">
        <v>61</v>
      </c>
      <c r="B65" s="60"/>
      <c r="C65" s="68">
        <f>IF(D65="","",'取りまとめシート'!$B$5)</f>
      </c>
      <c r="D65" s="30"/>
      <c r="E65" s="76"/>
      <c r="F65" s="32"/>
      <c r="G65" s="62"/>
      <c r="I65" s="6">
        <f t="shared" si="2"/>
      </c>
      <c r="J65" s="6">
        <f t="shared" si="3"/>
      </c>
    </row>
    <row r="66" spans="1:10" ht="19.5" customHeight="1">
      <c r="A66" s="17">
        <v>62</v>
      </c>
      <c r="B66" s="60"/>
      <c r="C66" s="68">
        <f>IF(D66="","",'取りまとめシート'!$B$5)</f>
      </c>
      <c r="D66" s="30"/>
      <c r="E66" s="76"/>
      <c r="F66" s="32"/>
      <c r="G66" s="62"/>
      <c r="I66" s="6">
        <f t="shared" si="2"/>
      </c>
      <c r="J66" s="6">
        <f t="shared" si="3"/>
      </c>
    </row>
    <row r="67" spans="1:10" ht="19.5" customHeight="1">
      <c r="A67" s="17">
        <v>63</v>
      </c>
      <c r="B67" s="60"/>
      <c r="C67" s="68">
        <f>IF(D67="","",'取りまとめシート'!$B$5)</f>
      </c>
      <c r="D67" s="30"/>
      <c r="E67" s="76"/>
      <c r="F67" s="32"/>
      <c r="G67" s="62"/>
      <c r="I67" s="6">
        <f t="shared" si="2"/>
      </c>
      <c r="J67" s="6">
        <f t="shared" si="3"/>
      </c>
    </row>
    <row r="68" spans="1:10" ht="19.5" customHeight="1">
      <c r="A68" s="17">
        <v>64</v>
      </c>
      <c r="B68" s="60"/>
      <c r="C68" s="68">
        <f>IF(D68="","",'取りまとめシート'!$B$5)</f>
      </c>
      <c r="D68" s="30"/>
      <c r="E68" s="76"/>
      <c r="F68" s="32"/>
      <c r="G68" s="62"/>
      <c r="I68" s="6">
        <f t="shared" si="2"/>
      </c>
      <c r="J68" s="6">
        <f t="shared" si="3"/>
      </c>
    </row>
    <row r="69" spans="1:10" ht="19.5" customHeight="1">
      <c r="A69" s="17">
        <v>65</v>
      </c>
      <c r="B69" s="60"/>
      <c r="C69" s="68">
        <f>IF(D69="","",'取りまとめシート'!$B$5)</f>
      </c>
      <c r="D69" s="30"/>
      <c r="E69" s="76"/>
      <c r="F69" s="32"/>
      <c r="G69" s="62"/>
      <c r="I69" s="6">
        <f aca="true" t="shared" si="4" ref="I69:I104">IF(F69="〇",VLOOKUP($B69,$L$5:$M$13,2,0),"")</f>
      </c>
      <c r="J69" s="6">
        <f aca="true" t="shared" si="5" ref="J69:J104">IF(G69="〇",VLOOKUP($B69,$L$5:$M$13,2,0),"")</f>
      </c>
    </row>
    <row r="70" spans="1:10" ht="19.5" customHeight="1">
      <c r="A70" s="17">
        <v>66</v>
      </c>
      <c r="B70" s="60"/>
      <c r="C70" s="68">
        <f>IF(D70="","",'取りまとめシート'!$B$5)</f>
      </c>
      <c r="D70" s="30"/>
      <c r="E70" s="76"/>
      <c r="F70" s="32"/>
      <c r="G70" s="62"/>
      <c r="I70" s="6">
        <f t="shared" si="4"/>
      </c>
      <c r="J70" s="6">
        <f t="shared" si="5"/>
      </c>
    </row>
    <row r="71" spans="1:10" ht="19.5" customHeight="1">
      <c r="A71" s="17">
        <v>67</v>
      </c>
      <c r="B71" s="60"/>
      <c r="C71" s="68">
        <f>IF(D71="","",'取りまとめシート'!$B$5)</f>
      </c>
      <c r="D71" s="30"/>
      <c r="E71" s="76"/>
      <c r="F71" s="32"/>
      <c r="G71" s="62"/>
      <c r="I71" s="6">
        <f t="shared" si="4"/>
      </c>
      <c r="J71" s="6">
        <f t="shared" si="5"/>
      </c>
    </row>
    <row r="72" spans="1:10" ht="19.5" customHeight="1">
      <c r="A72" s="17">
        <v>68</v>
      </c>
      <c r="B72" s="60"/>
      <c r="C72" s="68">
        <f>IF(D72="","",'取りまとめシート'!$B$5)</f>
      </c>
      <c r="D72" s="30"/>
      <c r="E72" s="76"/>
      <c r="F72" s="32"/>
      <c r="G72" s="62"/>
      <c r="I72" s="6">
        <f t="shared" si="4"/>
      </c>
      <c r="J72" s="6">
        <f t="shared" si="5"/>
      </c>
    </row>
    <row r="73" spans="1:10" ht="19.5" customHeight="1">
      <c r="A73" s="17">
        <v>69</v>
      </c>
      <c r="B73" s="60"/>
      <c r="C73" s="68">
        <f>IF(D73="","",'取りまとめシート'!$B$5)</f>
      </c>
      <c r="D73" s="30"/>
      <c r="E73" s="76"/>
      <c r="F73" s="32"/>
      <c r="G73" s="62"/>
      <c r="I73" s="6">
        <f t="shared" si="4"/>
      </c>
      <c r="J73" s="6">
        <f t="shared" si="5"/>
      </c>
    </row>
    <row r="74" spans="1:10" ht="19.5" customHeight="1">
      <c r="A74" s="17">
        <v>70</v>
      </c>
      <c r="B74" s="60"/>
      <c r="C74" s="68">
        <f>IF(D74="","",'取りまとめシート'!$B$5)</f>
      </c>
      <c r="D74" s="30"/>
      <c r="E74" s="76"/>
      <c r="F74" s="32"/>
      <c r="G74" s="62"/>
      <c r="I74" s="6">
        <f t="shared" si="4"/>
      </c>
      <c r="J74" s="6">
        <f t="shared" si="5"/>
      </c>
    </row>
    <row r="75" spans="1:10" ht="19.5" customHeight="1">
      <c r="A75" s="17">
        <v>71</v>
      </c>
      <c r="B75" s="60"/>
      <c r="C75" s="68">
        <f>IF(D75="","",'取りまとめシート'!$B$5)</f>
      </c>
      <c r="D75" s="30"/>
      <c r="E75" s="76"/>
      <c r="F75" s="32"/>
      <c r="G75" s="62"/>
      <c r="I75" s="6">
        <f t="shared" si="4"/>
      </c>
      <c r="J75" s="6">
        <f t="shared" si="5"/>
      </c>
    </row>
    <row r="76" spans="1:10" ht="19.5" customHeight="1">
      <c r="A76" s="17">
        <v>72</v>
      </c>
      <c r="B76" s="60"/>
      <c r="C76" s="68">
        <f>IF(D76="","",'取りまとめシート'!$B$5)</f>
      </c>
      <c r="D76" s="30"/>
      <c r="E76" s="76"/>
      <c r="F76" s="32"/>
      <c r="G76" s="62"/>
      <c r="I76" s="6">
        <f t="shared" si="4"/>
      </c>
      <c r="J76" s="6">
        <f t="shared" si="5"/>
      </c>
    </row>
    <row r="77" spans="1:10" ht="19.5" customHeight="1">
      <c r="A77" s="17">
        <v>73</v>
      </c>
      <c r="B77" s="60"/>
      <c r="C77" s="68">
        <f>IF(D77="","",'取りまとめシート'!$B$5)</f>
      </c>
      <c r="D77" s="30"/>
      <c r="E77" s="76"/>
      <c r="F77" s="32"/>
      <c r="G77" s="62"/>
      <c r="I77" s="6">
        <f t="shared" si="4"/>
      </c>
      <c r="J77" s="6">
        <f t="shared" si="5"/>
      </c>
    </row>
    <row r="78" spans="1:10" ht="19.5" customHeight="1">
      <c r="A78" s="17">
        <v>74</v>
      </c>
      <c r="B78" s="60"/>
      <c r="C78" s="68">
        <f>IF(D78="","",'取りまとめシート'!$B$5)</f>
      </c>
      <c r="D78" s="30"/>
      <c r="E78" s="76"/>
      <c r="F78" s="32"/>
      <c r="G78" s="62"/>
      <c r="I78" s="6">
        <f t="shared" si="4"/>
      </c>
      <c r="J78" s="6">
        <f t="shared" si="5"/>
      </c>
    </row>
    <row r="79" spans="1:10" ht="19.5" customHeight="1">
      <c r="A79" s="17">
        <v>75</v>
      </c>
      <c r="B79" s="60"/>
      <c r="C79" s="68">
        <f>IF(D79="","",'取りまとめシート'!$B$5)</f>
      </c>
      <c r="D79" s="30"/>
      <c r="E79" s="76"/>
      <c r="F79" s="32"/>
      <c r="G79" s="62"/>
      <c r="I79" s="6">
        <f t="shared" si="4"/>
      </c>
      <c r="J79" s="6">
        <f t="shared" si="5"/>
      </c>
    </row>
    <row r="80" spans="1:10" ht="19.5" customHeight="1">
      <c r="A80" s="17">
        <v>76</v>
      </c>
      <c r="B80" s="60"/>
      <c r="C80" s="68">
        <f>IF(D80="","",'取りまとめシート'!$B$5)</f>
      </c>
      <c r="D80" s="30"/>
      <c r="E80" s="76"/>
      <c r="F80" s="32"/>
      <c r="G80" s="62"/>
      <c r="I80" s="6">
        <f t="shared" si="4"/>
      </c>
      <c r="J80" s="6">
        <f t="shared" si="5"/>
      </c>
    </row>
    <row r="81" spans="1:10" ht="19.5" customHeight="1">
      <c r="A81" s="17">
        <v>77</v>
      </c>
      <c r="B81" s="60"/>
      <c r="C81" s="68">
        <f>IF(D81="","",'取りまとめシート'!$B$5)</f>
      </c>
      <c r="D81" s="30"/>
      <c r="E81" s="76"/>
      <c r="F81" s="32"/>
      <c r="G81" s="62"/>
      <c r="I81" s="6">
        <f t="shared" si="4"/>
      </c>
      <c r="J81" s="6">
        <f t="shared" si="5"/>
      </c>
    </row>
    <row r="82" spans="1:10" ht="19.5" customHeight="1">
      <c r="A82" s="17">
        <v>78</v>
      </c>
      <c r="B82" s="60"/>
      <c r="C82" s="68">
        <f>IF(D82="","",'取りまとめシート'!$B$5)</f>
      </c>
      <c r="D82" s="30"/>
      <c r="E82" s="76"/>
      <c r="F82" s="32"/>
      <c r="G82" s="62"/>
      <c r="I82" s="6">
        <f t="shared" si="4"/>
      </c>
      <c r="J82" s="6">
        <f t="shared" si="5"/>
      </c>
    </row>
    <row r="83" spans="1:10" ht="19.5" customHeight="1">
      <c r="A83" s="17">
        <v>79</v>
      </c>
      <c r="B83" s="60"/>
      <c r="C83" s="68">
        <f>IF(D83="","",'取りまとめシート'!$B$5)</f>
      </c>
      <c r="D83" s="30"/>
      <c r="E83" s="76"/>
      <c r="F83" s="32"/>
      <c r="G83" s="62"/>
      <c r="I83" s="6">
        <f t="shared" si="4"/>
      </c>
      <c r="J83" s="6">
        <f t="shared" si="5"/>
      </c>
    </row>
    <row r="84" spans="1:10" ht="19.5" customHeight="1">
      <c r="A84" s="17">
        <v>80</v>
      </c>
      <c r="B84" s="60"/>
      <c r="C84" s="68">
        <f>IF(D84="","",'取りまとめシート'!$B$5)</f>
      </c>
      <c r="D84" s="30"/>
      <c r="E84" s="76"/>
      <c r="F84" s="32"/>
      <c r="G84" s="62"/>
      <c r="I84" s="6">
        <f t="shared" si="4"/>
      </c>
      <c r="J84" s="6">
        <f t="shared" si="5"/>
      </c>
    </row>
    <row r="85" spans="1:10" ht="19.5" customHeight="1">
      <c r="A85" s="17">
        <v>81</v>
      </c>
      <c r="B85" s="60"/>
      <c r="C85" s="68">
        <f>IF(D85="","",'取りまとめシート'!$B$5)</f>
      </c>
      <c r="D85" s="30"/>
      <c r="E85" s="76"/>
      <c r="F85" s="32"/>
      <c r="G85" s="62"/>
      <c r="I85" s="6">
        <f t="shared" si="4"/>
      </c>
      <c r="J85" s="6">
        <f t="shared" si="5"/>
      </c>
    </row>
    <row r="86" spans="1:10" ht="19.5" customHeight="1">
      <c r="A86" s="17">
        <v>82</v>
      </c>
      <c r="B86" s="60"/>
      <c r="C86" s="68">
        <f>IF(D86="","",'取りまとめシート'!$B$5)</f>
      </c>
      <c r="D86" s="30"/>
      <c r="E86" s="76"/>
      <c r="F86" s="32"/>
      <c r="G86" s="62"/>
      <c r="I86" s="6">
        <f t="shared" si="4"/>
      </c>
      <c r="J86" s="6">
        <f t="shared" si="5"/>
      </c>
    </row>
    <row r="87" spans="1:10" ht="19.5" customHeight="1">
      <c r="A87" s="17">
        <v>83</v>
      </c>
      <c r="B87" s="60"/>
      <c r="C87" s="68">
        <f>IF(D87="","",'取りまとめシート'!$B$5)</f>
      </c>
      <c r="D87" s="30"/>
      <c r="E87" s="76"/>
      <c r="F87" s="32"/>
      <c r="G87" s="62"/>
      <c r="I87" s="6">
        <f t="shared" si="4"/>
      </c>
      <c r="J87" s="6">
        <f t="shared" si="5"/>
      </c>
    </row>
    <row r="88" spans="1:10" ht="19.5" customHeight="1">
      <c r="A88" s="17">
        <v>84</v>
      </c>
      <c r="B88" s="60"/>
      <c r="C88" s="68">
        <f>IF(D88="","",'取りまとめシート'!$B$5)</f>
      </c>
      <c r="D88" s="30"/>
      <c r="E88" s="76"/>
      <c r="F88" s="32"/>
      <c r="G88" s="62"/>
      <c r="I88" s="6">
        <f t="shared" si="4"/>
      </c>
      <c r="J88" s="6">
        <f t="shared" si="5"/>
      </c>
    </row>
    <row r="89" spans="1:10" ht="19.5" customHeight="1">
      <c r="A89" s="17">
        <v>85</v>
      </c>
      <c r="B89" s="60"/>
      <c r="C89" s="68">
        <f>IF(D89="","",'取りまとめシート'!$B$5)</f>
      </c>
      <c r="D89" s="30"/>
      <c r="E89" s="76"/>
      <c r="F89" s="32"/>
      <c r="G89" s="62"/>
      <c r="I89" s="6">
        <f t="shared" si="4"/>
      </c>
      <c r="J89" s="6">
        <f t="shared" si="5"/>
      </c>
    </row>
    <row r="90" spans="1:10" ht="19.5" customHeight="1">
      <c r="A90" s="17">
        <v>86</v>
      </c>
      <c r="B90" s="60"/>
      <c r="C90" s="68">
        <f>IF(D90="","",'取りまとめシート'!$B$5)</f>
      </c>
      <c r="D90" s="30"/>
      <c r="E90" s="76"/>
      <c r="F90" s="32"/>
      <c r="G90" s="62"/>
      <c r="I90" s="6">
        <f t="shared" si="4"/>
      </c>
      <c r="J90" s="6">
        <f t="shared" si="5"/>
      </c>
    </row>
    <row r="91" spans="1:10" ht="19.5" customHeight="1">
      <c r="A91" s="17">
        <v>87</v>
      </c>
      <c r="B91" s="60"/>
      <c r="C91" s="68">
        <f>IF(D91="","",'取りまとめシート'!$B$5)</f>
      </c>
      <c r="D91" s="30"/>
      <c r="E91" s="76"/>
      <c r="F91" s="32"/>
      <c r="G91" s="62"/>
      <c r="I91" s="6">
        <f t="shared" si="4"/>
      </c>
      <c r="J91" s="6">
        <f t="shared" si="5"/>
      </c>
    </row>
    <row r="92" spans="1:10" ht="19.5" customHeight="1">
      <c r="A92" s="17">
        <v>88</v>
      </c>
      <c r="B92" s="60"/>
      <c r="C92" s="68">
        <f>IF(D92="","",'取りまとめシート'!$B$5)</f>
      </c>
      <c r="D92" s="30"/>
      <c r="E92" s="76"/>
      <c r="F92" s="32"/>
      <c r="G92" s="62"/>
      <c r="I92" s="6">
        <f t="shared" si="4"/>
      </c>
      <c r="J92" s="6">
        <f t="shared" si="5"/>
      </c>
    </row>
    <row r="93" spans="1:10" ht="19.5" customHeight="1">
      <c r="A93" s="17">
        <v>89</v>
      </c>
      <c r="B93" s="60"/>
      <c r="C93" s="68">
        <f>IF(D93="","",'取りまとめシート'!$B$5)</f>
      </c>
      <c r="D93" s="30"/>
      <c r="E93" s="76"/>
      <c r="F93" s="32"/>
      <c r="G93" s="62"/>
      <c r="I93" s="6">
        <f t="shared" si="4"/>
      </c>
      <c r="J93" s="6">
        <f t="shared" si="5"/>
      </c>
    </row>
    <row r="94" spans="1:10" ht="19.5" customHeight="1">
      <c r="A94" s="17">
        <v>90</v>
      </c>
      <c r="B94" s="60"/>
      <c r="C94" s="68">
        <f>IF(D94="","",'取りまとめシート'!$B$5)</f>
      </c>
      <c r="D94" s="30"/>
      <c r="E94" s="76"/>
      <c r="F94" s="32"/>
      <c r="G94" s="62"/>
      <c r="I94" s="6">
        <f t="shared" si="4"/>
      </c>
      <c r="J94" s="6">
        <f t="shared" si="5"/>
      </c>
    </row>
    <row r="95" spans="1:10" ht="19.5" customHeight="1">
      <c r="A95" s="17">
        <v>91</v>
      </c>
      <c r="B95" s="60"/>
      <c r="C95" s="68">
        <f>IF(D95="","",'取りまとめシート'!$B$5)</f>
      </c>
      <c r="D95" s="30"/>
      <c r="E95" s="76"/>
      <c r="F95" s="32"/>
      <c r="G95" s="62"/>
      <c r="I95" s="6">
        <f t="shared" si="4"/>
      </c>
      <c r="J95" s="6">
        <f t="shared" si="5"/>
      </c>
    </row>
    <row r="96" spans="1:10" ht="19.5" customHeight="1">
      <c r="A96" s="17">
        <v>92</v>
      </c>
      <c r="B96" s="60"/>
      <c r="C96" s="68">
        <f>IF(D96="","",'取りまとめシート'!$B$5)</f>
      </c>
      <c r="D96" s="30"/>
      <c r="E96" s="76"/>
      <c r="F96" s="32"/>
      <c r="G96" s="62"/>
      <c r="I96" s="6">
        <f t="shared" si="4"/>
      </c>
      <c r="J96" s="6">
        <f t="shared" si="5"/>
      </c>
    </row>
    <row r="97" spans="1:10" ht="19.5" customHeight="1">
      <c r="A97" s="17">
        <v>93</v>
      </c>
      <c r="B97" s="60"/>
      <c r="C97" s="68">
        <f>IF(D97="","",'取りまとめシート'!$B$5)</f>
      </c>
      <c r="D97" s="30"/>
      <c r="E97" s="76"/>
      <c r="F97" s="32"/>
      <c r="G97" s="62"/>
      <c r="I97" s="6">
        <f t="shared" si="4"/>
      </c>
      <c r="J97" s="6">
        <f t="shared" si="5"/>
      </c>
    </row>
    <row r="98" spans="1:10" ht="19.5" customHeight="1">
      <c r="A98" s="17">
        <v>94</v>
      </c>
      <c r="B98" s="60"/>
      <c r="C98" s="68">
        <f>IF(D98="","",'取りまとめシート'!$B$5)</f>
      </c>
      <c r="D98" s="30"/>
      <c r="E98" s="76"/>
      <c r="F98" s="32"/>
      <c r="G98" s="62"/>
      <c r="I98" s="6">
        <f t="shared" si="4"/>
      </c>
      <c r="J98" s="6">
        <f t="shared" si="5"/>
      </c>
    </row>
    <row r="99" spans="1:10" ht="19.5" customHeight="1">
      <c r="A99" s="17">
        <v>95</v>
      </c>
      <c r="B99" s="60"/>
      <c r="C99" s="68">
        <f>IF(D99="","",'取りまとめシート'!$B$5)</f>
      </c>
      <c r="D99" s="30"/>
      <c r="E99" s="76"/>
      <c r="F99" s="32"/>
      <c r="G99" s="62"/>
      <c r="I99" s="6">
        <f t="shared" si="4"/>
      </c>
      <c r="J99" s="6">
        <f t="shared" si="5"/>
      </c>
    </row>
    <row r="100" spans="1:10" ht="19.5" customHeight="1">
      <c r="A100" s="17">
        <v>96</v>
      </c>
      <c r="B100" s="60"/>
      <c r="C100" s="68">
        <f>IF(D100="","",'取りまとめシート'!$B$5)</f>
      </c>
      <c r="D100" s="30"/>
      <c r="E100" s="76"/>
      <c r="F100" s="32"/>
      <c r="G100" s="62"/>
      <c r="I100" s="6">
        <f t="shared" si="4"/>
      </c>
      <c r="J100" s="6">
        <f t="shared" si="5"/>
      </c>
    </row>
    <row r="101" spans="1:10" ht="19.5" customHeight="1">
      <c r="A101" s="17">
        <v>97</v>
      </c>
      <c r="B101" s="60"/>
      <c r="C101" s="68">
        <f>IF(D101="","",'取りまとめシート'!$B$5)</f>
      </c>
      <c r="D101" s="30"/>
      <c r="E101" s="76"/>
      <c r="F101" s="32"/>
      <c r="G101" s="62"/>
      <c r="I101" s="6">
        <f t="shared" si="4"/>
      </c>
      <c r="J101" s="6">
        <f t="shared" si="5"/>
      </c>
    </row>
    <row r="102" spans="1:10" ht="19.5" customHeight="1">
      <c r="A102" s="17">
        <v>98</v>
      </c>
      <c r="B102" s="60"/>
      <c r="C102" s="68">
        <f>IF(D102="","",'取りまとめシート'!$B$5)</f>
      </c>
      <c r="D102" s="30"/>
      <c r="E102" s="76"/>
      <c r="F102" s="32"/>
      <c r="G102" s="62"/>
      <c r="I102" s="6">
        <f t="shared" si="4"/>
      </c>
      <c r="J102" s="6">
        <f t="shared" si="5"/>
      </c>
    </row>
    <row r="103" spans="1:10" ht="19.5" customHeight="1">
      <c r="A103" s="17">
        <v>99</v>
      </c>
      <c r="B103" s="60"/>
      <c r="C103" s="68">
        <f>IF(D103="","",'取りまとめシート'!$B$5)</f>
      </c>
      <c r="D103" s="30"/>
      <c r="E103" s="76"/>
      <c r="F103" s="32"/>
      <c r="G103" s="62"/>
      <c r="I103" s="6">
        <f t="shared" si="4"/>
      </c>
      <c r="J103" s="6">
        <f t="shared" si="5"/>
      </c>
    </row>
    <row r="104" spans="1:10" ht="19.5" customHeight="1" thickBot="1">
      <c r="A104" s="18">
        <v>100</v>
      </c>
      <c r="B104" s="63"/>
      <c r="C104" s="69">
        <f>IF(D104="","",'取りまとめシート'!$B$5)</f>
      </c>
      <c r="D104" s="33"/>
      <c r="E104" s="77"/>
      <c r="F104" s="34"/>
      <c r="G104" s="64"/>
      <c r="I104" s="6">
        <f t="shared" si="4"/>
      </c>
      <c r="J104" s="6">
        <f t="shared" si="5"/>
      </c>
    </row>
    <row r="105" ht="18" customHeight="1" thickTop="1"/>
    <row r="110" spans="1:10" ht="18" customHeight="1">
      <c r="A110" s="1"/>
      <c r="B110" s="6"/>
      <c r="C110" s="6"/>
      <c r="I110" s="1"/>
      <c r="J110" s="1"/>
    </row>
    <row r="111" spans="1:10" ht="18" customHeight="1">
      <c r="A111" s="1"/>
      <c r="B111" s="6"/>
      <c r="C111" s="6"/>
      <c r="I111" s="1"/>
      <c r="J111" s="1"/>
    </row>
    <row r="112" spans="1:10" ht="18" customHeight="1">
      <c r="A112" s="1"/>
      <c r="B112" s="6"/>
      <c r="C112" s="6"/>
      <c r="I112" s="1"/>
      <c r="J112" s="1"/>
    </row>
    <row r="113" spans="1:10" ht="18" customHeight="1">
      <c r="A113" s="1"/>
      <c r="B113" s="6"/>
      <c r="C113" s="6"/>
      <c r="I113" s="1"/>
      <c r="J113" s="1"/>
    </row>
    <row r="114" spans="1:10" ht="18" customHeight="1">
      <c r="A114" s="1"/>
      <c r="B114" s="6"/>
      <c r="C114" s="6"/>
      <c r="I114" s="1"/>
      <c r="J114" s="1"/>
    </row>
    <row r="115" spans="1:10" ht="18" customHeight="1">
      <c r="A115" s="1"/>
      <c r="B115" s="6"/>
      <c r="C115" s="6"/>
      <c r="I115" s="1"/>
      <c r="J115" s="1"/>
    </row>
  </sheetData>
  <sheetProtection sheet="1"/>
  <mergeCells count="9">
    <mergeCell ref="A1:O1"/>
    <mergeCell ref="A2:O2"/>
    <mergeCell ref="A3:A4"/>
    <mergeCell ref="B3:B4"/>
    <mergeCell ref="C3:C4"/>
    <mergeCell ref="D3:D4"/>
    <mergeCell ref="F3:G3"/>
    <mergeCell ref="M3:O3"/>
    <mergeCell ref="E3:E4"/>
  </mergeCells>
  <dataValidations count="2">
    <dataValidation type="list" allowBlank="1" showInputMessage="1" showErrorMessage="1" sqref="B5:B104">
      <formula1>$L$4:$L$13</formula1>
    </dataValidation>
    <dataValidation type="list" allowBlank="1" showInputMessage="1" showErrorMessage="1" sqref="F5:G104">
      <formula1>$K$6:$K$8</formula1>
    </dataValidation>
  </dataValidation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整骨院鶴田</cp:lastModifiedBy>
  <cp:lastPrinted>2022-04-07T01:19:17Z</cp:lastPrinted>
  <dcterms:created xsi:type="dcterms:W3CDTF">2013-02-20T23:09:19Z</dcterms:created>
  <dcterms:modified xsi:type="dcterms:W3CDTF">2023-03-17T13:03:17Z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